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п.19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G8" i="1"/>
  <c r="F7" i="1" l="1"/>
  <c r="F6" i="1"/>
  <c r="E7" i="1"/>
  <c r="E6" i="1"/>
  <c r="D7" i="1"/>
  <c r="D6" i="1"/>
  <c r="C7" i="1"/>
  <c r="C6" i="1"/>
  <c r="F8" i="1" l="1"/>
  <c r="F9" i="1" s="1"/>
  <c r="F22" i="1" s="1"/>
  <c r="E8" i="1"/>
  <c r="D8" i="1"/>
  <c r="C8" i="1"/>
  <c r="C9" i="1" s="1"/>
  <c r="D9" i="1"/>
  <c r="D22" i="1" s="1"/>
  <c r="G9" i="1"/>
  <c r="H9" i="1"/>
  <c r="H22" i="1" s="1"/>
  <c r="E9" i="1"/>
  <c r="I9" i="1"/>
  <c r="J9" i="1"/>
  <c r="C13" i="1"/>
  <c r="D13" i="1"/>
  <c r="E13" i="1"/>
  <c r="F13" i="1"/>
  <c r="G13" i="1"/>
  <c r="H13" i="1"/>
  <c r="I13" i="1"/>
  <c r="J13" i="1"/>
  <c r="C17" i="1"/>
  <c r="D17" i="1"/>
  <c r="E17" i="1"/>
  <c r="F17" i="1"/>
  <c r="G17" i="1"/>
  <c r="H17" i="1"/>
  <c r="I17" i="1"/>
  <c r="J17" i="1"/>
  <c r="C21" i="1"/>
  <c r="D21" i="1"/>
  <c r="E21" i="1"/>
  <c r="F21" i="1"/>
  <c r="G21" i="1"/>
  <c r="H21" i="1"/>
  <c r="I21" i="1"/>
  <c r="J21" i="1"/>
  <c r="I22" i="1"/>
  <c r="J22" i="1"/>
  <c r="E22" i="1" l="1"/>
  <c r="C22" i="1"/>
  <c r="G22" i="1"/>
</calcChain>
</file>

<file path=xl/sharedStrings.xml><?xml version="1.0" encoding="utf-8"?>
<sst xmlns="http://schemas.openxmlformats.org/spreadsheetml/2006/main" count="78" uniqueCount="62">
  <si>
    <t>ПС 35 кВ Новоживотинное</t>
  </si>
  <si>
    <t>113-ФЛ</t>
  </si>
  <si>
    <t>110-ФЛ</t>
  </si>
  <si>
    <t>108-ФЛ</t>
  </si>
  <si>
    <t>106-ФЛ</t>
  </si>
  <si>
    <t>ПС 110 кВ   Студенческая</t>
  </si>
  <si>
    <t> 06.03.2026</t>
  </si>
  <si>
    <t>105-ФЛ</t>
  </si>
  <si>
    <t>ПС 110 кВ Студенческая</t>
  </si>
  <si>
    <t>104-ЮЛ</t>
  </si>
  <si>
    <t>ПС 35 кВ Орлов Лог</t>
  </si>
  <si>
    <t>102-ФЛ</t>
  </si>
  <si>
    <t>ПС 35кВ Чертовицы</t>
  </si>
  <si>
    <t> 28.01.2026</t>
  </si>
  <si>
    <t>101-ФЛ</t>
  </si>
  <si>
    <t>ПС 35 кВ Новоживотинное.</t>
  </si>
  <si>
    <t> 03.02.2026</t>
  </si>
  <si>
    <t>99-ФЛ</t>
  </si>
  <si>
    <t>86-ФЛ</t>
  </si>
  <si>
    <t xml:space="preserve">Наименование центра питания </t>
  </si>
  <si>
    <t>Стоимость ТП по договору ТП без НДС, руб.</t>
  </si>
  <si>
    <t>Запрашиваемая максимальная мощность (без учета ранее присоединенной), кВт</t>
  </si>
  <si>
    <t>Дата исполнения обязательств по договору ТП</t>
  </si>
  <si>
    <t>Дата заключения договора ТП</t>
  </si>
  <si>
    <t>Номер договора ТП</t>
  </si>
  <si>
    <t>№п/п</t>
  </si>
  <si>
    <t>Количество заключенных договоров об осуществлении технологического присоединения к электрическим сетям</t>
  </si>
  <si>
    <t xml:space="preserve"> заключенные договоры об осуществлении технологического присоединения к электрическим сетям</t>
  </si>
  <si>
    <t>ИТОГО</t>
  </si>
  <si>
    <t>4 кв</t>
  </si>
  <si>
    <t>Декабрь</t>
  </si>
  <si>
    <t>Ноябрь</t>
  </si>
  <si>
    <t>Октябрь</t>
  </si>
  <si>
    <t>3 кв</t>
  </si>
  <si>
    <t>Сентябрь</t>
  </si>
  <si>
    <t>Август</t>
  </si>
  <si>
    <t>Июль</t>
  </si>
  <si>
    <t>2 кв.</t>
  </si>
  <si>
    <t>Июнь</t>
  </si>
  <si>
    <t>Май</t>
  </si>
  <si>
    <t>Апрель</t>
  </si>
  <si>
    <t>1 кв</t>
  </si>
  <si>
    <t>Март</t>
  </si>
  <si>
    <t>Февраль</t>
  </si>
  <si>
    <t>Январь</t>
  </si>
  <si>
    <t>МВт</t>
  </si>
  <si>
    <t>шт</t>
  </si>
  <si>
    <t xml:space="preserve">Аннулированные заявки </t>
  </si>
  <si>
    <t>Выполнено договоров (подписаны Акты ТП)</t>
  </si>
  <si>
    <t>Заключено договоров на ТП</t>
  </si>
  <si>
    <t>Количество поданных заявок</t>
  </si>
  <si>
    <t>Месяц</t>
  </si>
  <si>
    <t xml:space="preserve">1 кв 2026 год </t>
  </si>
  <si>
    <r>
      <t>о наличии (об отсутствии) технической возможности доступа к регулируемым товарам, работам и услугам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по субъектам Российской Федерации о п</t>
    </r>
    <r>
      <rPr>
        <b/>
        <u/>
        <sz val="11"/>
        <color theme="1"/>
        <rFont val="Calibri"/>
        <family val="2"/>
        <charset val="204"/>
        <scheme val="minor"/>
      </rPr>
      <t xml:space="preserve">оданных заявках на технологическое присоединение </t>
    </r>
    <r>
      <rPr>
        <b/>
        <sz val="11"/>
        <color theme="1"/>
        <rFont val="Calibri"/>
        <family val="2"/>
        <charset val="204"/>
        <scheme val="minor"/>
      </rPr>
      <t xml:space="preserve">к электрическим сетям и </t>
    </r>
    <r>
      <rPr>
        <b/>
        <u/>
        <sz val="11"/>
        <color theme="1"/>
        <rFont val="Calibri"/>
        <family val="2"/>
        <charset val="204"/>
        <scheme val="minor"/>
      </rPr>
      <t xml:space="preserve">заключенных договорах об осуществлении технологического присоединения </t>
    </r>
    <r>
      <rPr>
        <b/>
        <sz val="11"/>
        <color theme="1"/>
        <rFont val="Calibri"/>
        <family val="2"/>
        <charset val="204"/>
        <scheme val="minor"/>
      </rPr>
      <t>к электрическим сетям с указанием</t>
    </r>
    <r>
      <rPr>
        <b/>
        <u/>
        <sz val="11"/>
        <color theme="1"/>
        <rFont val="Calibri"/>
        <family val="2"/>
        <charset val="204"/>
        <scheme val="minor"/>
      </rPr>
      <t xml:space="preserve"> количества поданных заявок на технологическое присоединение и</t>
    </r>
    <r>
      <rPr>
        <b/>
        <sz val="11"/>
        <color theme="1"/>
        <rFont val="Calibri"/>
        <family val="2"/>
        <charset val="204"/>
        <scheme val="minor"/>
      </rPr>
      <t xml:space="preserve"> о</t>
    </r>
    <r>
      <rPr>
        <b/>
        <u/>
        <sz val="11"/>
        <color theme="1"/>
        <rFont val="Calibri"/>
        <family val="2"/>
        <charset val="204"/>
        <scheme val="minor"/>
      </rPr>
      <t>бъем мощности</t>
    </r>
    <r>
      <rPr>
        <b/>
        <sz val="11"/>
        <color theme="1"/>
        <rFont val="Calibri"/>
        <family val="2"/>
        <charset val="204"/>
        <scheme val="minor"/>
      </rPr>
      <t xml:space="preserve">, необходимый для их удовлетворения, </t>
    </r>
    <r>
      <rPr>
        <b/>
        <u/>
        <sz val="11"/>
        <color theme="1"/>
        <rFont val="Calibri"/>
        <family val="2"/>
        <charset val="204"/>
        <scheme val="minor"/>
      </rPr>
      <t>количество заключенных договоров об осуществлении технологического присоединения к</t>
    </r>
    <r>
      <rPr>
        <b/>
        <sz val="11"/>
        <color theme="1"/>
        <rFont val="Calibri"/>
        <family val="2"/>
        <charset val="204"/>
        <scheme val="minor"/>
      </rPr>
      <t xml:space="preserve"> электрическим сетям,
 содержащих сведения об </t>
    </r>
    <r>
      <rPr>
        <b/>
        <u/>
        <sz val="11"/>
        <color theme="1"/>
        <rFont val="Calibri"/>
        <family val="2"/>
        <charset val="204"/>
        <scheme val="minor"/>
      </rPr>
      <t>объеме присоединяемой мощности</t>
    </r>
    <r>
      <rPr>
        <b/>
        <sz val="11"/>
        <color theme="1"/>
        <rFont val="Calibri"/>
        <family val="2"/>
        <charset val="204"/>
        <scheme val="minor"/>
      </rPr>
      <t xml:space="preserve">, </t>
    </r>
    <r>
      <rPr>
        <b/>
        <u/>
        <sz val="11"/>
        <color theme="1"/>
        <rFont val="Calibri"/>
        <family val="2"/>
        <charset val="204"/>
        <scheme val="minor"/>
      </rPr>
      <t>сроках и плате по каждому договору</t>
    </r>
    <r>
      <rPr>
        <b/>
        <sz val="11"/>
        <color theme="1"/>
        <rFont val="Calibri"/>
        <family val="2"/>
        <charset val="204"/>
        <scheme val="minor"/>
      </rPr>
      <t xml:space="preserve">, количество </t>
    </r>
    <r>
      <rPr>
        <b/>
        <u/>
        <sz val="11"/>
        <color theme="1"/>
        <rFont val="Calibri"/>
        <family val="2"/>
        <charset val="204"/>
        <scheme val="minor"/>
      </rPr>
      <t>аннулированных заявок на технологическое присоединение</t>
    </r>
    <r>
      <rPr>
        <b/>
        <sz val="11"/>
        <color theme="1"/>
        <rFont val="Calibri"/>
        <family val="2"/>
        <charset val="204"/>
        <scheme val="minor"/>
      </rPr>
      <t xml:space="preserve">, </t>
    </r>
    <r>
      <rPr>
        <b/>
        <u/>
        <sz val="11"/>
        <color theme="1"/>
        <rFont val="Calibri"/>
        <family val="2"/>
        <charset val="204"/>
        <scheme val="minor"/>
      </rPr>
      <t>количество выполненных присоединений и присоединенной мощности</t>
    </r>
  </si>
  <si>
    <t>для ПС &gt;35-ежемесячно, (п.20) , для ПС &lt;35- по письменному запросу (7дней) (п.21)</t>
  </si>
  <si>
    <t>ПС35/6кВ №3</t>
  </si>
  <si>
    <t>ПС Пасажиртанс №26</t>
  </si>
  <si>
    <t>ПС 110кВ Коминтерновская</t>
  </si>
  <si>
    <t>ПС 110кВ "Спутник"</t>
  </si>
  <si>
    <t>ПС110кВ №30 "Подгорное"</t>
  </si>
  <si>
    <t>ПС 110кВ "Подгорное-2"</t>
  </si>
  <si>
    <t>ПС110/6кВ №35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</si>
</sst>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#,##0.0000"/>
    <numFmt numFmtId="166" formatCode="#,##0.0"/>
    <numFmt numFmtId="167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63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1" fillId="0" borderId="0" xfId="0" applyFont="1"/>
    <xf numFmtId="164" fontId="7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166" fontId="7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4" fontId="7" fillId="3" borderId="3" xfId="0" applyNumberFormat="1" applyFont="1" applyFill="1" applyBorder="1" applyAlignment="1">
      <alignment horizontal="center" vertical="center"/>
    </xf>
    <xf numFmtId="3" fontId="7" fillId="3" borderId="3" xfId="0" applyNumberFormat="1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" fontId="7" fillId="3" borderId="3" xfId="0" applyNumberFormat="1" applyFont="1" applyFill="1" applyBorder="1" applyAlignment="1">
      <alignment horizontal="center"/>
    </xf>
    <xf numFmtId="3" fontId="7" fillId="3" borderId="3" xfId="0" applyNumberFormat="1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3" fontId="7" fillId="3" borderId="4" xfId="0" applyNumberFormat="1" applyFont="1" applyFill="1" applyBorder="1" applyAlignment="1">
      <alignment horizontal="center"/>
    </xf>
    <xf numFmtId="4" fontId="5" fillId="3" borderId="0" xfId="0" applyNumberFormat="1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3" fontId="7" fillId="2" borderId="5" xfId="0" applyNumberFormat="1" applyFont="1" applyFill="1" applyBorder="1" applyAlignment="1">
      <alignment horizontal="center"/>
    </xf>
    <xf numFmtId="4" fontId="0" fillId="0" borderId="0" xfId="0" applyNumberFormat="1"/>
    <xf numFmtId="164" fontId="7" fillId="3" borderId="3" xfId="0" applyNumberFormat="1" applyFont="1" applyFill="1" applyBorder="1" applyAlignment="1">
      <alignment horizontal="center"/>
    </xf>
    <xf numFmtId="167" fontId="3" fillId="2" borderId="1" xfId="0" applyNumberFormat="1" applyFont="1" applyFill="1" applyBorder="1" applyAlignment="1">
      <alignment horizontal="center" wrapText="1"/>
    </xf>
    <xf numFmtId="1" fontId="10" fillId="2" borderId="6" xfId="0" applyNumberFormat="1" applyFont="1" applyFill="1" applyBorder="1" applyAlignment="1">
      <alignment horizontal="center"/>
    </xf>
    <xf numFmtId="167" fontId="10" fillId="2" borderId="3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51"/>
  <sheetViews>
    <sheetView tabSelected="1" workbookViewId="0">
      <selection activeCell="B55" sqref="B55"/>
    </sheetView>
  </sheetViews>
  <sheetFormatPr defaultRowHeight="14.4" x14ac:dyDescent="0.3"/>
  <cols>
    <col min="2" max="2" width="17.88671875" customWidth="1"/>
    <col min="3" max="3" width="17.44140625" customWidth="1"/>
    <col min="4" max="4" width="12.6640625" customWidth="1"/>
    <col min="5" max="5" width="15.33203125" customWidth="1"/>
    <col min="6" max="6" width="16.6640625" customWidth="1"/>
    <col min="7" max="7" width="15.6640625" customWidth="1"/>
    <col min="8" max="8" width="31.109375" customWidth="1"/>
    <col min="9" max="9" width="13.6640625" customWidth="1"/>
    <col min="10" max="10" width="24.109375" customWidth="1"/>
    <col min="11" max="11" width="29.109375" customWidth="1"/>
    <col min="12" max="12" width="23" customWidth="1"/>
    <col min="13" max="13" width="20.6640625" customWidth="1"/>
    <col min="14" max="14" width="10.6640625" customWidth="1"/>
    <col min="15" max="15" width="12" customWidth="1"/>
    <col min="16" max="16" width="11.6640625" customWidth="1"/>
  </cols>
  <sheetData>
    <row r="1" spans="1:12" ht="35.25" customHeight="1" x14ac:dyDescent="0.3">
      <c r="A1" s="60" t="s">
        <v>54</v>
      </c>
    </row>
    <row r="2" spans="1:12" ht="113.25" customHeight="1" x14ac:dyDescent="0.3">
      <c r="A2" s="68" t="s">
        <v>53</v>
      </c>
      <c r="B2" s="68"/>
      <c r="C2" s="68"/>
      <c r="D2" s="68"/>
      <c r="E2" s="68"/>
      <c r="F2" s="68"/>
      <c r="G2" s="68"/>
      <c r="H2" s="68"/>
      <c r="I2" s="68"/>
      <c r="J2" s="68"/>
    </row>
    <row r="3" spans="1:12" ht="40.5" customHeight="1" x14ac:dyDescent="0.3">
      <c r="A3" s="59" t="s">
        <v>52</v>
      </c>
      <c r="B3" s="17"/>
      <c r="C3" s="58"/>
    </row>
    <row r="4" spans="1:12" ht="42" customHeight="1" x14ac:dyDescent="0.3">
      <c r="A4" s="69" t="s">
        <v>25</v>
      </c>
      <c r="B4" s="69" t="s">
        <v>51</v>
      </c>
      <c r="C4" s="71" t="s">
        <v>50</v>
      </c>
      <c r="D4" s="72"/>
      <c r="E4" s="72" t="s">
        <v>49</v>
      </c>
      <c r="F4" s="72"/>
      <c r="G4" s="72" t="s">
        <v>48</v>
      </c>
      <c r="H4" s="72"/>
      <c r="I4" s="72" t="s">
        <v>47</v>
      </c>
      <c r="J4" s="72"/>
    </row>
    <row r="5" spans="1:12" ht="15" customHeight="1" x14ac:dyDescent="0.3">
      <c r="A5" s="70"/>
      <c r="B5" s="70"/>
      <c r="C5" s="57" t="s">
        <v>46</v>
      </c>
      <c r="D5" s="56" t="s">
        <v>45</v>
      </c>
      <c r="E5" s="56" t="s">
        <v>46</v>
      </c>
      <c r="F5" s="56" t="s">
        <v>45</v>
      </c>
      <c r="G5" s="56" t="s">
        <v>46</v>
      </c>
      <c r="H5" s="56" t="s">
        <v>45</v>
      </c>
      <c r="I5" s="56" t="s">
        <v>46</v>
      </c>
      <c r="J5" s="56" t="s">
        <v>45</v>
      </c>
    </row>
    <row r="6" spans="1:12" ht="17.25" customHeight="1" x14ac:dyDescent="0.3">
      <c r="A6" s="37">
        <v>1</v>
      </c>
      <c r="B6" s="38" t="s">
        <v>44</v>
      </c>
      <c r="C6" s="54">
        <f>3+9</f>
        <v>12</v>
      </c>
      <c r="D6" s="33">
        <f>0.041+3.89</f>
        <v>3.931</v>
      </c>
      <c r="E6" s="33">
        <f>2+5</f>
        <v>7</v>
      </c>
      <c r="F6" s="33">
        <f>0.022+2.226</f>
        <v>2.2479999999999998</v>
      </c>
      <c r="G6" s="33">
        <v>0</v>
      </c>
      <c r="H6" s="33">
        <v>0</v>
      </c>
      <c r="I6" s="33">
        <v>1</v>
      </c>
      <c r="J6" s="33">
        <v>1.4999999999999999E-2</v>
      </c>
    </row>
    <row r="7" spans="1:12" ht="15.6" x14ac:dyDescent="0.3">
      <c r="A7" s="37">
        <v>2</v>
      </c>
      <c r="B7" s="38" t="s">
        <v>43</v>
      </c>
      <c r="C7" s="54">
        <f>3+3</f>
        <v>6</v>
      </c>
      <c r="D7" s="55">
        <f>0.035+1.12</f>
        <v>1.155</v>
      </c>
      <c r="E7" s="33">
        <f>3+7</f>
        <v>10</v>
      </c>
      <c r="F7" s="53">
        <f>0.034+2.784</f>
        <v>2.8179999999999996</v>
      </c>
      <c r="G7" s="33">
        <v>3</v>
      </c>
      <c r="H7" s="33">
        <v>0.40600000000000003</v>
      </c>
      <c r="I7" s="33"/>
      <c r="J7" s="33"/>
    </row>
    <row r="8" spans="1:12" ht="15.6" x14ac:dyDescent="0.3">
      <c r="A8" s="37">
        <v>3</v>
      </c>
      <c r="B8" s="38" t="s">
        <v>42</v>
      </c>
      <c r="C8" s="54">
        <f>8</f>
        <v>8</v>
      </c>
      <c r="D8" s="33">
        <f>0.103</f>
        <v>0.10299999999999999</v>
      </c>
      <c r="E8" s="33">
        <f>5</f>
        <v>5</v>
      </c>
      <c r="F8" s="53">
        <f>0.061</f>
        <v>6.0999999999999999E-2</v>
      </c>
      <c r="G8" s="33">
        <f>3+2+1</f>
        <v>6</v>
      </c>
      <c r="H8" s="33">
        <f>0.037+0.3+0.009</f>
        <v>0.34599999999999997</v>
      </c>
      <c r="I8" s="33"/>
      <c r="J8" s="33"/>
    </row>
    <row r="9" spans="1:12" ht="15" customHeight="1" x14ac:dyDescent="0.3">
      <c r="A9" s="32"/>
      <c r="B9" s="31" t="s">
        <v>41</v>
      </c>
      <c r="C9" s="45">
        <f>SUM(C6:C8)</f>
        <v>26</v>
      </c>
      <c r="D9" s="52">
        <f>D8+D7+D6</f>
        <v>5.1890000000000001</v>
      </c>
      <c r="E9" s="45">
        <f t="shared" ref="E9:J9" si="0">SUM(E6:E8)</f>
        <v>22</v>
      </c>
      <c r="F9" s="52">
        <f t="shared" si="0"/>
        <v>5.1269999999999989</v>
      </c>
      <c r="G9" s="45">
        <f t="shared" si="0"/>
        <v>9</v>
      </c>
      <c r="H9" s="44">
        <f t="shared" si="0"/>
        <v>0.752</v>
      </c>
      <c r="I9" s="45">
        <f t="shared" si="0"/>
        <v>1</v>
      </c>
      <c r="J9" s="44">
        <f t="shared" si="0"/>
        <v>1.4999999999999999E-2</v>
      </c>
      <c r="L9" s="51"/>
    </row>
    <row r="10" spans="1:12" ht="17.25" customHeight="1" x14ac:dyDescent="0.3">
      <c r="A10" s="37">
        <v>4</v>
      </c>
      <c r="B10" s="38" t="s">
        <v>40</v>
      </c>
      <c r="C10" s="37"/>
      <c r="D10" s="36"/>
      <c r="E10" s="33"/>
      <c r="F10" s="33"/>
      <c r="G10" s="33"/>
      <c r="H10" s="33"/>
      <c r="I10" s="33"/>
      <c r="J10" s="33"/>
    </row>
    <row r="11" spans="1:12" ht="15.6" x14ac:dyDescent="0.3">
      <c r="A11" s="37">
        <v>5</v>
      </c>
      <c r="B11" s="38" t="s">
        <v>39</v>
      </c>
      <c r="C11" s="37"/>
      <c r="D11" s="36"/>
      <c r="E11" s="37"/>
      <c r="F11" s="37"/>
      <c r="G11" s="33"/>
      <c r="H11" s="33"/>
      <c r="I11" s="33"/>
      <c r="J11" s="33"/>
    </row>
    <row r="12" spans="1:12" ht="16.5" customHeight="1" x14ac:dyDescent="0.3">
      <c r="A12" s="37">
        <v>6</v>
      </c>
      <c r="B12" s="38" t="s">
        <v>38</v>
      </c>
      <c r="C12" s="37"/>
      <c r="D12" s="36"/>
      <c r="E12" s="37"/>
      <c r="F12" s="37"/>
      <c r="G12" s="33"/>
      <c r="H12" s="33"/>
      <c r="I12" s="33"/>
      <c r="J12" s="33"/>
      <c r="K12" s="50"/>
    </row>
    <row r="13" spans="1:12" ht="15" customHeight="1" x14ac:dyDescent="0.3">
      <c r="A13" s="32"/>
      <c r="B13" s="31" t="s">
        <v>37</v>
      </c>
      <c r="C13" s="49">
        <f>SUM(C10:C12)</f>
        <v>0</v>
      </c>
      <c r="D13" s="48">
        <f>SUM(D10:D12)</f>
        <v>0</v>
      </c>
      <c r="E13" s="47">
        <f>SUM(E10:E12)</f>
        <v>0</v>
      </c>
      <c r="F13" s="46">
        <f>SUM(F10:F12)</f>
        <v>0</v>
      </c>
      <c r="G13" s="45">
        <f>G12+G11+G10</f>
        <v>0</v>
      </c>
      <c r="H13" s="44">
        <f>SUM(H10:H12)</f>
        <v>0</v>
      </c>
      <c r="I13" s="45">
        <f>SUM(I10:I12)</f>
        <v>0</v>
      </c>
      <c r="J13" s="44">
        <f>SUM(J10:J12)</f>
        <v>0</v>
      </c>
    </row>
    <row r="14" spans="1:12" ht="17.25" customHeight="1" x14ac:dyDescent="0.3">
      <c r="A14" s="26">
        <v>7</v>
      </c>
      <c r="B14" s="38" t="s">
        <v>36</v>
      </c>
      <c r="C14" s="37"/>
      <c r="D14" s="36"/>
      <c r="E14" s="35"/>
      <c r="F14" s="34"/>
      <c r="G14" s="33"/>
      <c r="H14" s="33"/>
      <c r="I14" s="33"/>
      <c r="J14" s="33"/>
    </row>
    <row r="15" spans="1:12" ht="16.5" customHeight="1" x14ac:dyDescent="0.3">
      <c r="A15" s="37">
        <v>8</v>
      </c>
      <c r="B15" s="38" t="s">
        <v>35</v>
      </c>
      <c r="C15" s="37"/>
      <c r="D15" s="36"/>
      <c r="E15" s="35"/>
      <c r="F15" s="34"/>
      <c r="G15" s="33"/>
      <c r="H15" s="33"/>
      <c r="I15" s="33"/>
      <c r="J15" s="33"/>
    </row>
    <row r="16" spans="1:12" ht="15" customHeight="1" x14ac:dyDescent="0.3">
      <c r="A16" s="26">
        <v>9</v>
      </c>
      <c r="B16" s="38" t="s">
        <v>34</v>
      </c>
      <c r="C16" s="37"/>
      <c r="D16" s="36"/>
      <c r="E16" s="35"/>
      <c r="F16" s="34"/>
      <c r="G16" s="33"/>
      <c r="H16" s="33"/>
      <c r="I16" s="33"/>
      <c r="J16" s="33"/>
    </row>
    <row r="17" spans="1:22" ht="45.75" customHeight="1" x14ac:dyDescent="0.3">
      <c r="A17" s="43"/>
      <c r="B17" s="31" t="s">
        <v>33</v>
      </c>
      <c r="C17" s="42">
        <f>SUM(C14:C16)</f>
        <v>0</v>
      </c>
      <c r="D17" s="41">
        <f>SUM(D14:D16)</f>
        <v>0</v>
      </c>
      <c r="E17" s="42">
        <f>SUM(E14:E16)</f>
        <v>0</v>
      </c>
      <c r="F17" s="41">
        <f>F14+F15+F16</f>
        <v>0</v>
      </c>
      <c r="G17" s="40">
        <f>SUM(G14:G16)</f>
        <v>0</v>
      </c>
      <c r="H17" s="39">
        <f>SUM(H14:H16)</f>
        <v>0</v>
      </c>
      <c r="I17" s="40">
        <f>SUM(I14:I16)</f>
        <v>0</v>
      </c>
      <c r="J17" s="39">
        <f>SUM(J14:J16)</f>
        <v>0</v>
      </c>
    </row>
    <row r="18" spans="1:22" ht="15.6" x14ac:dyDescent="0.3">
      <c r="A18" s="37">
        <v>10</v>
      </c>
      <c r="B18" s="38" t="s">
        <v>32</v>
      </c>
      <c r="C18" s="37"/>
      <c r="D18" s="36"/>
      <c r="E18" s="35"/>
      <c r="F18" s="34"/>
      <c r="G18" s="33"/>
      <c r="H18" s="33"/>
      <c r="I18" s="33"/>
      <c r="J18" s="33"/>
    </row>
    <row r="19" spans="1:22" ht="15.6" x14ac:dyDescent="0.3">
      <c r="A19" s="26">
        <v>11</v>
      </c>
      <c r="B19" s="38" t="s">
        <v>31</v>
      </c>
      <c r="C19" s="37"/>
      <c r="D19" s="36"/>
      <c r="E19" s="35"/>
      <c r="F19" s="34"/>
      <c r="G19" s="33"/>
      <c r="H19" s="33"/>
      <c r="I19" s="33"/>
      <c r="J19" s="33"/>
    </row>
    <row r="20" spans="1:22" ht="15.6" x14ac:dyDescent="0.3">
      <c r="A20" s="37">
        <v>12</v>
      </c>
      <c r="B20" s="38" t="s">
        <v>30</v>
      </c>
      <c r="C20" s="37"/>
      <c r="D20" s="36"/>
      <c r="E20" s="35"/>
      <c r="F20" s="34"/>
      <c r="G20" s="33"/>
      <c r="H20" s="33"/>
      <c r="I20" s="33"/>
      <c r="J20" s="33"/>
    </row>
    <row r="21" spans="1:22" ht="23.25" customHeight="1" x14ac:dyDescent="0.3">
      <c r="A21" s="32"/>
      <c r="B21" s="31" t="s">
        <v>29</v>
      </c>
      <c r="C21" s="28">
        <f>SUM(C18:C20)</f>
        <v>0</v>
      </c>
      <c r="D21" s="30">
        <f>SUM(D18:D20)</f>
        <v>0</v>
      </c>
      <c r="E21" s="28">
        <f>SUM(E18:E20)</f>
        <v>0</v>
      </c>
      <c r="F21" s="29">
        <f>SUM(F18:F20)</f>
        <v>0</v>
      </c>
      <c r="G21" s="28">
        <f>G20+G19+G18</f>
        <v>0</v>
      </c>
      <c r="H21" s="27">
        <f>SUM(H18:H20)</f>
        <v>0</v>
      </c>
      <c r="I21" s="28">
        <f>SUM(I18:I20)</f>
        <v>0</v>
      </c>
      <c r="J21" s="27">
        <f>SUM(J18:J20)</f>
        <v>0</v>
      </c>
    </row>
    <row r="22" spans="1:22" x14ac:dyDescent="0.3">
      <c r="A22" s="26"/>
      <c r="B22" s="25" t="s">
        <v>28</v>
      </c>
      <c r="C22" s="23">
        <f t="shared" ref="C22:J22" si="1">C21+C17+C13+C9</f>
        <v>26</v>
      </c>
      <c r="D22" s="22">
        <f t="shared" si="1"/>
        <v>5.1890000000000001</v>
      </c>
      <c r="E22" s="23">
        <f t="shared" si="1"/>
        <v>22</v>
      </c>
      <c r="F22" s="22">
        <f t="shared" si="1"/>
        <v>5.1269999999999989</v>
      </c>
      <c r="G22" s="23">
        <f t="shared" si="1"/>
        <v>9</v>
      </c>
      <c r="H22" s="24">
        <f t="shared" si="1"/>
        <v>0.752</v>
      </c>
      <c r="I22" s="23">
        <f t="shared" si="1"/>
        <v>1</v>
      </c>
      <c r="J22" s="22">
        <f t="shared" si="1"/>
        <v>1.4999999999999999E-2</v>
      </c>
    </row>
    <row r="23" spans="1:22" x14ac:dyDescent="0.3">
      <c r="A23" s="21"/>
      <c r="B23" s="20"/>
      <c r="C23" s="18"/>
      <c r="D23" s="18"/>
      <c r="E23" s="18"/>
      <c r="F23" s="18"/>
      <c r="G23" s="18"/>
      <c r="H23" s="18"/>
      <c r="I23" s="19"/>
      <c r="J23" s="18"/>
    </row>
    <row r="24" spans="1:22" x14ac:dyDescent="0.3">
      <c r="A24" s="21"/>
      <c r="B24" s="20"/>
      <c r="C24" s="18"/>
      <c r="D24" s="18"/>
      <c r="E24" s="18"/>
      <c r="F24" s="18"/>
      <c r="G24" s="18"/>
      <c r="H24" s="18"/>
      <c r="I24" s="19"/>
      <c r="J24" s="18"/>
    </row>
    <row r="25" spans="1:22" x14ac:dyDescent="0.3">
      <c r="A25" s="21"/>
      <c r="B25" s="20"/>
      <c r="C25" s="18"/>
      <c r="D25" s="18"/>
      <c r="E25" s="18"/>
      <c r="F25" s="18"/>
      <c r="G25" s="18"/>
      <c r="H25" s="18"/>
      <c r="I25" s="19"/>
      <c r="J25" s="18"/>
    </row>
    <row r="26" spans="1:22" ht="36.75" customHeight="1" x14ac:dyDescent="0.3">
      <c r="A26" s="17" t="s">
        <v>27</v>
      </c>
      <c r="C26" s="17"/>
      <c r="I26" s="16"/>
    </row>
    <row r="27" spans="1:22" x14ac:dyDescent="0.3">
      <c r="C27" s="64"/>
      <c r="D27" s="65"/>
      <c r="E27" s="65"/>
      <c r="F27" s="65"/>
      <c r="G27" s="65"/>
      <c r="H27" s="65"/>
      <c r="I27" s="65"/>
      <c r="J27" s="65"/>
    </row>
    <row r="28" spans="1:22" ht="45.75" customHeight="1" x14ac:dyDescent="0.3">
      <c r="A28" s="66" t="s">
        <v>26</v>
      </c>
      <c r="B28" s="67"/>
      <c r="C28" s="67"/>
      <c r="D28" s="67"/>
      <c r="E28" s="67"/>
      <c r="F28" s="67"/>
      <c r="G28" s="67"/>
      <c r="H28" s="67"/>
      <c r="I28" s="16"/>
    </row>
    <row r="29" spans="1:22" ht="109.2" x14ac:dyDescent="0.3">
      <c r="A29" s="15"/>
      <c r="B29" s="14" t="s">
        <v>25</v>
      </c>
      <c r="C29" s="14" t="s">
        <v>24</v>
      </c>
      <c r="D29" s="14" t="s">
        <v>23</v>
      </c>
      <c r="E29" s="14" t="s">
        <v>22</v>
      </c>
      <c r="F29" s="14" t="s">
        <v>21</v>
      </c>
      <c r="G29" s="14" t="s">
        <v>20</v>
      </c>
      <c r="H29" s="14" t="s">
        <v>19</v>
      </c>
    </row>
    <row r="30" spans="1:22" ht="18" customHeight="1" x14ac:dyDescent="0.3">
      <c r="A30" s="6"/>
      <c r="B30" s="5">
        <v>1</v>
      </c>
      <c r="C30" s="2" t="s">
        <v>18</v>
      </c>
      <c r="D30" s="3">
        <v>46042</v>
      </c>
      <c r="E30" s="3">
        <v>46092</v>
      </c>
      <c r="F30" s="63">
        <v>7</v>
      </c>
      <c r="G30" s="62">
        <v>45006.557377049183</v>
      </c>
      <c r="H30" s="12" t="s">
        <v>15</v>
      </c>
      <c r="I30" s="7"/>
      <c r="O30" s="6"/>
      <c r="P30" s="6"/>
      <c r="Q30" s="6"/>
      <c r="R30" s="6"/>
      <c r="S30" s="6"/>
      <c r="T30" s="6"/>
      <c r="U30" s="6"/>
      <c r="V30" s="6"/>
    </row>
    <row r="31" spans="1:22" ht="18" customHeight="1" x14ac:dyDescent="0.3">
      <c r="A31" s="6"/>
      <c r="B31" s="5">
        <v>2</v>
      </c>
      <c r="C31" s="2" t="s">
        <v>17</v>
      </c>
      <c r="D31" s="13" t="s">
        <v>16</v>
      </c>
      <c r="E31" s="3">
        <v>46099</v>
      </c>
      <c r="F31" s="63">
        <v>15</v>
      </c>
      <c r="G31" s="62">
        <v>56884.065573770495</v>
      </c>
      <c r="H31" s="12" t="s">
        <v>15</v>
      </c>
      <c r="I31" s="7"/>
      <c r="O31" s="6"/>
      <c r="P31" s="6"/>
      <c r="Q31" s="6"/>
      <c r="R31" s="6"/>
      <c r="S31" s="6"/>
      <c r="T31" s="6"/>
      <c r="U31" s="6"/>
      <c r="V31" s="6"/>
    </row>
    <row r="32" spans="1:22" ht="60" customHeight="1" x14ac:dyDescent="0.3">
      <c r="A32" s="8"/>
      <c r="B32" s="5">
        <v>3</v>
      </c>
      <c r="C32" s="2" t="s">
        <v>14</v>
      </c>
      <c r="D32" s="3" t="s">
        <v>13</v>
      </c>
      <c r="E32" s="3">
        <v>46092</v>
      </c>
      <c r="F32" s="63">
        <v>15</v>
      </c>
      <c r="G32" s="63">
        <v>56884.065573770495</v>
      </c>
      <c r="H32" s="9" t="s">
        <v>12</v>
      </c>
      <c r="I32" s="7"/>
      <c r="O32" s="6"/>
      <c r="P32" s="6"/>
      <c r="Q32" s="6"/>
      <c r="R32" s="6"/>
      <c r="S32" s="6"/>
      <c r="T32" s="6"/>
      <c r="U32" s="6"/>
      <c r="V32" s="6"/>
    </row>
    <row r="33" spans="1:22" ht="51" customHeight="1" x14ac:dyDescent="0.3">
      <c r="A33" s="6"/>
      <c r="B33" s="5">
        <v>4</v>
      </c>
      <c r="C33" s="2" t="s">
        <v>11</v>
      </c>
      <c r="D33" s="3">
        <v>46057</v>
      </c>
      <c r="E33" s="3">
        <v>46100</v>
      </c>
      <c r="F33" s="63">
        <v>9</v>
      </c>
      <c r="G33" s="63">
        <v>45283.581967213118</v>
      </c>
      <c r="H33" s="12" t="s">
        <v>10</v>
      </c>
      <c r="I33" s="7"/>
      <c r="O33" s="6"/>
      <c r="P33" s="6"/>
      <c r="Q33" s="6"/>
      <c r="R33" s="6"/>
      <c r="S33" s="6"/>
      <c r="T33" s="6"/>
      <c r="U33" s="6"/>
      <c r="V33" s="6"/>
    </row>
    <row r="34" spans="1:22" ht="30.75" customHeight="1" x14ac:dyDescent="0.3">
      <c r="A34" s="6"/>
      <c r="B34" s="5">
        <v>5</v>
      </c>
      <c r="C34" s="2" t="s">
        <v>9</v>
      </c>
      <c r="D34" s="11">
        <v>46072</v>
      </c>
      <c r="E34" s="11">
        <v>46253</v>
      </c>
      <c r="F34" s="63">
        <v>10</v>
      </c>
      <c r="G34" s="63">
        <v>45323.081967213118</v>
      </c>
      <c r="H34" s="9" t="s">
        <v>8</v>
      </c>
      <c r="I34" s="7"/>
      <c r="O34" s="6"/>
      <c r="P34" s="6"/>
      <c r="Q34" s="6"/>
      <c r="R34" s="6"/>
      <c r="S34" s="6"/>
      <c r="T34" s="6"/>
      <c r="U34" s="6"/>
      <c r="V34" s="6"/>
    </row>
    <row r="35" spans="1:22" ht="45" customHeight="1" x14ac:dyDescent="0.3">
      <c r="A35" s="8"/>
      <c r="B35" s="5">
        <v>6</v>
      </c>
      <c r="C35" s="2" t="s">
        <v>7</v>
      </c>
      <c r="D35" s="3" t="s">
        <v>6</v>
      </c>
      <c r="E35" s="3">
        <v>46271</v>
      </c>
      <c r="F35" s="63">
        <v>15</v>
      </c>
      <c r="G35" s="63">
        <v>96442.62295081967</v>
      </c>
      <c r="H35" s="10" t="s">
        <v>5</v>
      </c>
      <c r="I35" s="7"/>
      <c r="O35" s="6"/>
      <c r="P35" s="6"/>
      <c r="Q35" s="6"/>
      <c r="R35" s="6"/>
      <c r="S35" s="6"/>
      <c r="T35" s="6"/>
      <c r="U35" s="6"/>
      <c r="V35" s="6"/>
    </row>
    <row r="36" spans="1:22" ht="18" customHeight="1" x14ac:dyDescent="0.3">
      <c r="A36" s="6"/>
      <c r="B36" s="5">
        <v>7</v>
      </c>
      <c r="C36" s="2" t="s">
        <v>4</v>
      </c>
      <c r="D36" s="3">
        <v>46091</v>
      </c>
      <c r="E36" s="3">
        <v>46132</v>
      </c>
      <c r="F36" s="62">
        <v>10</v>
      </c>
      <c r="G36" s="63">
        <v>45323.081967213118</v>
      </c>
      <c r="H36" s="9" t="s">
        <v>0</v>
      </c>
      <c r="I36" s="7"/>
      <c r="O36" s="6"/>
      <c r="P36" s="6"/>
      <c r="Q36" s="6"/>
      <c r="R36" s="6"/>
      <c r="S36" s="6"/>
      <c r="T36" s="6"/>
      <c r="U36" s="6"/>
      <c r="V36" s="6"/>
    </row>
    <row r="37" spans="1:22" ht="15.6" x14ac:dyDescent="0.3">
      <c r="A37" s="6"/>
      <c r="B37" s="5">
        <v>8</v>
      </c>
      <c r="C37" s="2" t="s">
        <v>3</v>
      </c>
      <c r="D37" s="4">
        <v>46101</v>
      </c>
      <c r="E37" s="3">
        <v>46142</v>
      </c>
      <c r="F37" s="63">
        <v>15</v>
      </c>
      <c r="G37" s="63">
        <v>56884.065573770495</v>
      </c>
      <c r="H37" s="9" t="s">
        <v>0</v>
      </c>
      <c r="I37" s="7"/>
      <c r="J37" s="7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6.8" x14ac:dyDescent="0.3">
      <c r="A38" s="8"/>
      <c r="B38" s="5">
        <v>9</v>
      </c>
      <c r="C38" s="2" t="s">
        <v>2</v>
      </c>
      <c r="D38" s="4">
        <v>46103</v>
      </c>
      <c r="E38" s="3">
        <v>46146</v>
      </c>
      <c r="F38" s="63">
        <v>15</v>
      </c>
      <c r="G38" s="63">
        <v>56884.065573770495</v>
      </c>
      <c r="H38" s="1" t="s">
        <v>0</v>
      </c>
      <c r="I38" s="7"/>
      <c r="J38" s="7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6.8" x14ac:dyDescent="0.3">
      <c r="B39" s="5">
        <v>10</v>
      </c>
      <c r="C39" s="2" t="s">
        <v>1</v>
      </c>
      <c r="D39" s="4">
        <v>46112</v>
      </c>
      <c r="E39" s="3">
        <v>46155</v>
      </c>
      <c r="F39" s="63">
        <v>6</v>
      </c>
      <c r="G39" s="63">
        <v>45323.08</v>
      </c>
      <c r="H39" s="1" t="s">
        <v>0</v>
      </c>
    </row>
    <row r="40" spans="1:22" ht="16.8" x14ac:dyDescent="0.3">
      <c r="B40" s="5">
        <v>11</v>
      </c>
      <c r="C40" s="61">
        <v>1</v>
      </c>
      <c r="D40" s="3">
        <v>46034</v>
      </c>
      <c r="E40" s="3">
        <v>46154</v>
      </c>
      <c r="F40" s="63">
        <v>6</v>
      </c>
      <c r="G40" s="62">
        <v>19288.52</v>
      </c>
      <c r="H40" s="10" t="s">
        <v>55</v>
      </c>
    </row>
    <row r="41" spans="1:22" ht="16.8" x14ac:dyDescent="0.3">
      <c r="B41" s="5">
        <v>12</v>
      </c>
      <c r="C41" s="61">
        <v>6</v>
      </c>
      <c r="D41" s="3">
        <v>46042</v>
      </c>
      <c r="E41" s="3">
        <v>46772</v>
      </c>
      <c r="F41" s="63">
        <v>670</v>
      </c>
      <c r="G41" s="62">
        <v>10173764</v>
      </c>
      <c r="H41" s="10" t="s">
        <v>56</v>
      </c>
    </row>
    <row r="42" spans="1:22" ht="33.6" x14ac:dyDescent="0.3">
      <c r="B42" s="5">
        <v>13</v>
      </c>
      <c r="C42" s="61">
        <v>7</v>
      </c>
      <c r="D42" s="3">
        <v>46042</v>
      </c>
      <c r="E42" s="3">
        <v>46772</v>
      </c>
      <c r="F42" s="63">
        <v>1250</v>
      </c>
      <c r="G42" s="63">
        <v>26081329</v>
      </c>
      <c r="H42" s="10" t="s">
        <v>57</v>
      </c>
    </row>
    <row r="43" spans="1:22" ht="16.8" x14ac:dyDescent="0.3">
      <c r="B43" s="5">
        <v>14</v>
      </c>
      <c r="C43" s="61">
        <v>8</v>
      </c>
      <c r="D43" s="3">
        <v>46042</v>
      </c>
      <c r="E43" s="3">
        <v>46772</v>
      </c>
      <c r="F43" s="63">
        <v>150</v>
      </c>
      <c r="G43" s="63">
        <v>46742.41</v>
      </c>
      <c r="H43" s="10" t="s">
        <v>58</v>
      </c>
    </row>
    <row r="44" spans="1:22" ht="33.6" x14ac:dyDescent="0.3">
      <c r="B44" s="5">
        <v>15</v>
      </c>
      <c r="C44" s="61">
        <v>9</v>
      </c>
      <c r="D44" s="3">
        <v>46042</v>
      </c>
      <c r="E44" s="3">
        <v>46772</v>
      </c>
      <c r="F44" s="63">
        <v>150</v>
      </c>
      <c r="G44" s="63">
        <v>46742.41</v>
      </c>
      <c r="H44" s="10" t="s">
        <v>57</v>
      </c>
    </row>
    <row r="45" spans="1:22" ht="16.8" x14ac:dyDescent="0.3">
      <c r="B45" s="5">
        <v>16</v>
      </c>
      <c r="C45" s="61">
        <v>20</v>
      </c>
      <c r="D45" s="3">
        <v>46056</v>
      </c>
      <c r="E45" s="3">
        <v>46786</v>
      </c>
      <c r="F45" s="63">
        <v>150</v>
      </c>
      <c r="G45" s="63">
        <v>85434.34</v>
      </c>
      <c r="H45" s="10" t="s">
        <v>59</v>
      </c>
    </row>
    <row r="46" spans="1:22" ht="33.6" x14ac:dyDescent="0.3">
      <c r="B46" s="5">
        <v>17</v>
      </c>
      <c r="C46" s="61">
        <v>21</v>
      </c>
      <c r="D46" s="3">
        <v>46056</v>
      </c>
      <c r="E46" s="3">
        <v>46176</v>
      </c>
      <c r="F46" s="62">
        <v>30</v>
      </c>
      <c r="G46" s="63">
        <v>8050.6</v>
      </c>
      <c r="H46" s="10" t="s">
        <v>57</v>
      </c>
    </row>
    <row r="47" spans="1:22" ht="16.8" x14ac:dyDescent="0.3">
      <c r="B47" s="5">
        <v>18</v>
      </c>
      <c r="C47" s="61">
        <v>23</v>
      </c>
      <c r="D47" s="3">
        <v>46065</v>
      </c>
      <c r="E47" s="3">
        <v>46185</v>
      </c>
      <c r="F47" s="63">
        <v>150</v>
      </c>
      <c r="G47" s="63">
        <v>45846.77</v>
      </c>
      <c r="H47" s="10" t="s">
        <v>60</v>
      </c>
    </row>
    <row r="48" spans="1:22" ht="16.8" x14ac:dyDescent="0.3">
      <c r="B48" s="5">
        <v>19</v>
      </c>
      <c r="C48" s="61">
        <v>35</v>
      </c>
      <c r="D48" s="3">
        <v>46069</v>
      </c>
      <c r="E48" s="3">
        <v>46799</v>
      </c>
      <c r="F48" s="63">
        <v>1234</v>
      </c>
      <c r="G48" s="63">
        <v>15895510</v>
      </c>
      <c r="H48" s="10" t="s">
        <v>61</v>
      </c>
    </row>
    <row r="49" spans="2:8" ht="33.6" x14ac:dyDescent="0.3">
      <c r="B49" s="5">
        <v>20</v>
      </c>
      <c r="C49" s="61">
        <v>36</v>
      </c>
      <c r="D49" s="3">
        <v>46070</v>
      </c>
      <c r="E49" s="3">
        <v>46190</v>
      </c>
      <c r="F49" s="63">
        <v>250</v>
      </c>
      <c r="G49" s="63">
        <v>46742.41</v>
      </c>
      <c r="H49" s="10" t="s">
        <v>57</v>
      </c>
    </row>
    <row r="50" spans="2:8" ht="33.6" x14ac:dyDescent="0.3">
      <c r="B50" s="5">
        <v>21</v>
      </c>
      <c r="C50" s="61">
        <v>37</v>
      </c>
      <c r="D50" s="3">
        <v>46071</v>
      </c>
      <c r="E50" s="3">
        <v>46191</v>
      </c>
      <c r="F50" s="63">
        <v>270</v>
      </c>
      <c r="G50" s="63">
        <v>8050.6</v>
      </c>
      <c r="H50" s="10" t="s">
        <v>57</v>
      </c>
    </row>
    <row r="51" spans="2:8" ht="33.6" x14ac:dyDescent="0.3">
      <c r="B51" s="5">
        <v>22</v>
      </c>
      <c r="C51" s="61">
        <v>38</v>
      </c>
      <c r="D51" s="3">
        <v>46072</v>
      </c>
      <c r="E51" s="3">
        <v>46802</v>
      </c>
      <c r="F51" s="63">
        <v>700</v>
      </c>
      <c r="G51" s="63">
        <v>14389190</v>
      </c>
      <c r="H51" s="10" t="s">
        <v>57</v>
      </c>
    </row>
  </sheetData>
  <mergeCells count="9">
    <mergeCell ref="C27:J27"/>
    <mergeCell ref="A28:H28"/>
    <mergeCell ref="A2:J2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Алексей</cp:lastModifiedBy>
  <dcterms:created xsi:type="dcterms:W3CDTF">2026-04-03T09:08:04Z</dcterms:created>
  <dcterms:modified xsi:type="dcterms:W3CDTF">2026-04-06T09:01:33Z</dcterms:modified>
</cp:coreProperties>
</file>