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\Obmen\pub c 22.02.2023\_СЕТЕВАЯ\РЕГУЛИРОВАНИЕ\регулирование 2026-2030\2027\надежность и качество 2025\"/>
    </mc:Choice>
  </mc:AlternateContent>
  <bookViews>
    <workbookView xWindow="0" yWindow="0" windowWidth="14370" windowHeight="11700"/>
  </bookViews>
  <sheets>
    <sheet name="1.1-1.4" sheetId="1" r:id="rId1"/>
    <sheet name="2.1" sheetId="3" r:id="rId2"/>
    <sheet name="2.2" sheetId="4" r:id="rId3"/>
    <sheet name="2.3" sheetId="5" r:id="rId4"/>
    <sheet name="2.4" sheetId="17" r:id="rId5"/>
    <sheet name="3.1" sheetId="22" r:id="rId6"/>
    <sheet name="3.2-3.3" sheetId="6" r:id="rId7"/>
    <sheet name="3.4" sheetId="7" r:id="rId8"/>
    <sheet name="3.5" sheetId="20" r:id="rId9"/>
    <sheet name="4.1" sheetId="8" r:id="rId10"/>
    <sheet name="4.2" sheetId="9" r:id="rId11"/>
    <sheet name="4.3" sheetId="10" r:id="rId12"/>
    <sheet name="4.4-4.5" sheetId="11" r:id="rId13"/>
    <sheet name="4.6-8" sheetId="12" r:id="rId14"/>
    <sheet name="4.9" sheetId="24" r:id="rId15"/>
  </sheets>
  <definedNames>
    <definedName name="__l44">'4.9'!$A$4</definedName>
    <definedName name="__l45">'4.9'!$K$5</definedName>
    <definedName name="__l46">'4.9'!$Y$5</definedName>
    <definedName name="_l21">#REF!</definedName>
    <definedName name="_l22">#REF!</definedName>
    <definedName name="_l23">#REF!</definedName>
    <definedName name="_l24">#REF!</definedName>
    <definedName name="_l25">#REF!</definedName>
    <definedName name="_l44">#REF!</definedName>
    <definedName name="_l45">#REF!</definedName>
    <definedName name="_l46">#REF!</definedName>
    <definedName name="_l60">#REF!</definedName>
    <definedName name="_xlnm._FilterDatabase" localSheetId="2" hidden="1">'2.2'!$B$12:$Q$546</definedName>
    <definedName name="_xlnm._FilterDatabase" localSheetId="14" hidden="1">'4.9'!$A$6:$AE$170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0" i="1"/>
  <c r="F19" i="1"/>
  <c r="F16" i="1"/>
  <c r="F15" i="1"/>
  <c r="F14" i="1"/>
  <c r="F13" i="1"/>
  <c r="F11" i="1"/>
  <c r="F36" i="1" l="1"/>
  <c r="F34" i="1"/>
  <c r="F33" i="1"/>
  <c r="F32" i="1"/>
  <c r="F30" i="1"/>
  <c r="F29" i="1"/>
  <c r="E44" i="1" l="1"/>
  <c r="E30" i="1" l="1"/>
  <c r="E33" i="1"/>
  <c r="E43" i="1" l="1"/>
  <c r="E59" i="1"/>
  <c r="F56" i="22" l="1"/>
  <c r="G56" i="22" s="1"/>
  <c r="G55" i="22"/>
  <c r="G46" i="22"/>
  <c r="F45" i="22"/>
  <c r="G37" i="22"/>
  <c r="G29" i="22"/>
  <c r="F26" i="22"/>
  <c r="F20" i="22"/>
  <c r="F10" i="22"/>
  <c r="F72" i="22" l="1"/>
  <c r="E72" i="22"/>
  <c r="D72" i="22"/>
  <c r="L12" i="8" l="1"/>
  <c r="L9" i="8"/>
  <c r="P26" i="8"/>
  <c r="P25" i="8"/>
  <c r="H28" i="8"/>
  <c r="P28" i="8"/>
  <c r="H9" i="8"/>
  <c r="H16" i="8"/>
  <c r="P12" i="8"/>
  <c r="P11" i="8"/>
  <c r="P9" i="8"/>
  <c r="O25" i="8"/>
  <c r="O9" i="8"/>
  <c r="N9" i="8"/>
  <c r="G26" i="8"/>
  <c r="G25" i="8" s="1"/>
  <c r="H19" i="8"/>
  <c r="G16" i="8"/>
  <c r="H12" i="8"/>
  <c r="H11" i="8"/>
  <c r="G9" i="8"/>
  <c r="O19" i="7" l="1"/>
  <c r="X19" i="7"/>
  <c r="X15" i="7"/>
  <c r="X14" i="7"/>
  <c r="X13" i="7"/>
  <c r="X9" i="7"/>
  <c r="X8" i="7"/>
  <c r="S19" i="7"/>
  <c r="S15" i="7"/>
  <c r="S14" i="7"/>
  <c r="S13" i="7"/>
  <c r="S9" i="7"/>
  <c r="S8" i="7"/>
  <c r="G13" i="7"/>
  <c r="G9" i="7"/>
  <c r="K19" i="7"/>
  <c r="K15" i="7"/>
  <c r="K14" i="7"/>
  <c r="K13" i="7"/>
  <c r="K9" i="7"/>
  <c r="K8" i="7"/>
  <c r="O15" i="7"/>
  <c r="O14" i="7"/>
  <c r="O13" i="7"/>
  <c r="O9" i="7"/>
  <c r="O8" i="7"/>
  <c r="G19" i="7"/>
  <c r="G15" i="7"/>
  <c r="G14" i="7"/>
  <c r="G8" i="7"/>
  <c r="H72" i="22" l="1"/>
  <c r="G72" i="22"/>
  <c r="P15" i="7" l="1"/>
  <c r="Q14" i="7"/>
  <c r="P14" i="7"/>
  <c r="M14" i="7"/>
  <c r="L14" i="7"/>
  <c r="I14" i="7"/>
  <c r="H14" i="7"/>
  <c r="F46" i="1" l="1"/>
  <c r="F42" i="1"/>
  <c r="N26" i="8" l="1"/>
  <c r="M26" i="8"/>
  <c r="M25" i="8" s="1"/>
  <c r="F26" i="8"/>
  <c r="E26" i="8"/>
  <c r="E25" i="8" s="1"/>
  <c r="N25" i="8"/>
  <c r="F16" i="8"/>
  <c r="E16" i="8"/>
  <c r="M9" i="8"/>
  <c r="F25" i="8" l="1"/>
  <c r="H25" i="8" s="1"/>
  <c r="H26" i="8"/>
  <c r="F50" i="1" l="1"/>
  <c r="F48" i="1"/>
  <c r="F47" i="1"/>
  <c r="F45" i="1"/>
  <c r="F44" i="1"/>
  <c r="F43" i="1"/>
  <c r="X16" i="7" l="1"/>
  <c r="X17" i="7"/>
  <c r="E6" i="4"/>
  <c r="D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M13" i="4"/>
  <c r="N13" i="4"/>
  <c r="O13" i="4"/>
  <c r="M14" i="4"/>
  <c r="N14" i="4"/>
  <c r="O14" i="4"/>
  <c r="M15" i="4"/>
  <c r="N15" i="4"/>
  <c r="O15" i="4"/>
  <c r="M16" i="4"/>
  <c r="N16" i="4"/>
  <c r="O16" i="4"/>
  <c r="M17" i="4"/>
  <c r="N17" i="4"/>
  <c r="O17" i="4"/>
  <c r="M18" i="4"/>
  <c r="N18" i="4"/>
  <c r="O18" i="4"/>
  <c r="M19" i="4"/>
  <c r="N19" i="4"/>
  <c r="O19" i="4"/>
  <c r="M20" i="4"/>
  <c r="N20" i="4"/>
  <c r="O20" i="4"/>
  <c r="M21" i="4"/>
  <c r="N21" i="4"/>
  <c r="O21" i="4"/>
  <c r="M22" i="4"/>
  <c r="N22" i="4"/>
  <c r="O22" i="4"/>
  <c r="M23" i="4"/>
  <c r="N23" i="4"/>
  <c r="O23" i="4"/>
  <c r="M24" i="4"/>
  <c r="N24" i="4"/>
  <c r="O24" i="4"/>
  <c r="M25" i="4"/>
  <c r="N25" i="4"/>
  <c r="O25" i="4"/>
  <c r="M26" i="4"/>
  <c r="N26" i="4"/>
  <c r="O26" i="4"/>
  <c r="M27" i="4"/>
  <c r="N27" i="4"/>
  <c r="O27" i="4"/>
  <c r="M28" i="4"/>
  <c r="N28" i="4"/>
  <c r="O28" i="4"/>
  <c r="M29" i="4"/>
  <c r="N29" i="4"/>
  <c r="O29" i="4"/>
  <c r="M30" i="4"/>
  <c r="N30" i="4"/>
  <c r="O30" i="4"/>
  <c r="M31" i="4"/>
  <c r="N31" i="4"/>
  <c r="O31" i="4"/>
  <c r="M32" i="4"/>
  <c r="N32" i="4"/>
  <c r="O32" i="4"/>
  <c r="M33" i="4"/>
  <c r="N33" i="4"/>
  <c r="O33" i="4"/>
  <c r="M34" i="4"/>
  <c r="N34" i="4"/>
  <c r="O34" i="4"/>
  <c r="M35" i="4"/>
  <c r="N35" i="4"/>
  <c r="O35" i="4"/>
  <c r="M36" i="4"/>
  <c r="N36" i="4"/>
  <c r="O36" i="4"/>
  <c r="M37" i="4"/>
  <c r="N37" i="4"/>
  <c r="O37" i="4"/>
  <c r="M38" i="4"/>
  <c r="N38" i="4"/>
  <c r="O38" i="4"/>
  <c r="M39" i="4"/>
  <c r="N39" i="4"/>
  <c r="O39" i="4"/>
  <c r="M40" i="4"/>
  <c r="N40" i="4"/>
  <c r="O40" i="4"/>
  <c r="M41" i="4"/>
  <c r="N41" i="4"/>
  <c r="O41" i="4"/>
  <c r="M42" i="4"/>
  <c r="N42" i="4"/>
  <c r="O42" i="4"/>
  <c r="M43" i="4"/>
  <c r="N43" i="4"/>
  <c r="O43" i="4"/>
  <c r="M44" i="4"/>
  <c r="N44" i="4"/>
  <c r="O44" i="4"/>
  <c r="M45" i="4"/>
  <c r="N45" i="4"/>
  <c r="O45" i="4"/>
  <c r="M46" i="4"/>
  <c r="N46" i="4"/>
  <c r="O46" i="4"/>
  <c r="M47" i="4"/>
  <c r="N47" i="4"/>
  <c r="O47" i="4"/>
  <c r="M48" i="4"/>
  <c r="N48" i="4"/>
  <c r="O48" i="4"/>
  <c r="M49" i="4"/>
  <c r="N49" i="4"/>
  <c r="O49" i="4"/>
  <c r="M50" i="4"/>
  <c r="N50" i="4"/>
  <c r="O50" i="4"/>
  <c r="M51" i="4"/>
  <c r="N51" i="4"/>
  <c r="O51" i="4"/>
  <c r="M52" i="4"/>
  <c r="N52" i="4"/>
  <c r="O52" i="4"/>
  <c r="M53" i="4"/>
  <c r="N53" i="4"/>
  <c r="O53" i="4"/>
  <c r="M54" i="4"/>
  <c r="N54" i="4"/>
  <c r="O54" i="4"/>
  <c r="M55" i="4"/>
  <c r="N55" i="4"/>
  <c r="O55" i="4"/>
  <c r="M56" i="4"/>
  <c r="N56" i="4"/>
  <c r="O56" i="4"/>
  <c r="M57" i="4"/>
  <c r="N57" i="4"/>
  <c r="O57" i="4"/>
  <c r="M58" i="4"/>
  <c r="N58" i="4"/>
  <c r="O58" i="4"/>
  <c r="M59" i="4"/>
  <c r="N59" i="4"/>
  <c r="O59" i="4"/>
  <c r="M60" i="4"/>
  <c r="N60" i="4"/>
  <c r="O60" i="4"/>
  <c r="M61" i="4"/>
  <c r="N61" i="4"/>
  <c r="O61" i="4"/>
  <c r="M62" i="4"/>
  <c r="N62" i="4"/>
  <c r="O62" i="4"/>
  <c r="M63" i="4"/>
  <c r="N63" i="4"/>
  <c r="O63" i="4"/>
  <c r="M64" i="4"/>
  <c r="N64" i="4"/>
  <c r="O64" i="4"/>
  <c r="M65" i="4"/>
  <c r="N65" i="4"/>
  <c r="O65" i="4"/>
  <c r="M66" i="4"/>
  <c r="N66" i="4"/>
  <c r="O66" i="4"/>
  <c r="M67" i="4"/>
  <c r="N67" i="4"/>
  <c r="O67" i="4"/>
  <c r="M68" i="4"/>
  <c r="N68" i="4"/>
  <c r="O68" i="4"/>
  <c r="M69" i="4"/>
  <c r="N69" i="4"/>
  <c r="O69" i="4"/>
  <c r="M70" i="4"/>
  <c r="N70" i="4"/>
  <c r="O70" i="4"/>
  <c r="M71" i="4"/>
  <c r="N71" i="4"/>
  <c r="O71" i="4"/>
  <c r="M72" i="4"/>
  <c r="N72" i="4"/>
  <c r="O72" i="4"/>
  <c r="M73" i="4"/>
  <c r="N73" i="4"/>
  <c r="O73" i="4"/>
  <c r="M74" i="4"/>
  <c r="N74" i="4"/>
  <c r="O74" i="4"/>
  <c r="M75" i="4"/>
  <c r="N75" i="4"/>
  <c r="O75" i="4"/>
  <c r="M76" i="4"/>
  <c r="N76" i="4"/>
  <c r="O76" i="4"/>
  <c r="M77" i="4"/>
  <c r="N77" i="4"/>
  <c r="O77" i="4"/>
  <c r="M78" i="4"/>
  <c r="N78" i="4"/>
  <c r="O78" i="4"/>
  <c r="M79" i="4"/>
  <c r="N79" i="4"/>
  <c r="O79" i="4"/>
  <c r="M80" i="4"/>
  <c r="N80" i="4"/>
  <c r="O80" i="4"/>
  <c r="M81" i="4"/>
  <c r="N81" i="4"/>
  <c r="O81" i="4"/>
  <c r="M82" i="4"/>
  <c r="N82" i="4"/>
  <c r="O82" i="4"/>
  <c r="M83" i="4"/>
  <c r="N83" i="4"/>
  <c r="O83" i="4"/>
  <c r="M84" i="4"/>
  <c r="N84" i="4"/>
  <c r="O84" i="4"/>
  <c r="M85" i="4"/>
  <c r="N85" i="4"/>
  <c r="O85" i="4"/>
  <c r="M86" i="4"/>
  <c r="N86" i="4"/>
  <c r="O86" i="4"/>
  <c r="M87" i="4"/>
  <c r="N87" i="4"/>
  <c r="O87" i="4"/>
  <c r="M88" i="4"/>
  <c r="N88" i="4"/>
  <c r="O88" i="4"/>
  <c r="M89" i="4"/>
  <c r="N89" i="4"/>
  <c r="O89" i="4"/>
  <c r="M90" i="4"/>
  <c r="N90" i="4"/>
  <c r="O90" i="4"/>
  <c r="M91" i="4"/>
  <c r="N91" i="4"/>
  <c r="O91" i="4"/>
  <c r="M92" i="4"/>
  <c r="N92" i="4"/>
  <c r="O92" i="4"/>
  <c r="M93" i="4"/>
  <c r="N93" i="4"/>
  <c r="O93" i="4"/>
  <c r="M94" i="4"/>
  <c r="N94" i="4"/>
  <c r="O94" i="4"/>
  <c r="M95" i="4"/>
  <c r="N95" i="4"/>
  <c r="O95" i="4"/>
  <c r="M96" i="4"/>
  <c r="N96" i="4"/>
  <c r="O96" i="4"/>
  <c r="M97" i="4"/>
  <c r="N97" i="4"/>
  <c r="O97" i="4"/>
  <c r="M98" i="4"/>
  <c r="N98" i="4"/>
  <c r="O98" i="4"/>
  <c r="M99" i="4"/>
  <c r="N99" i="4"/>
  <c r="O99" i="4"/>
  <c r="M100" i="4"/>
  <c r="N100" i="4"/>
  <c r="O100" i="4"/>
  <c r="M101" i="4"/>
  <c r="N101" i="4"/>
  <c r="O101" i="4"/>
  <c r="M102" i="4"/>
  <c r="N102" i="4"/>
  <c r="O102" i="4"/>
  <c r="M103" i="4"/>
  <c r="N103" i="4"/>
  <c r="O103" i="4"/>
  <c r="M104" i="4"/>
  <c r="N104" i="4"/>
  <c r="O104" i="4"/>
  <c r="M105" i="4"/>
  <c r="N105" i="4"/>
  <c r="O105" i="4"/>
  <c r="M106" i="4"/>
  <c r="N106" i="4"/>
  <c r="O106" i="4"/>
  <c r="M107" i="4"/>
  <c r="N107" i="4"/>
  <c r="O107" i="4"/>
  <c r="M108" i="4"/>
  <c r="N108" i="4"/>
  <c r="O108" i="4"/>
  <c r="M109" i="4"/>
  <c r="N109" i="4"/>
  <c r="O109" i="4"/>
  <c r="M110" i="4"/>
  <c r="N110" i="4"/>
  <c r="O110" i="4"/>
  <c r="M111" i="4"/>
  <c r="N111" i="4"/>
  <c r="O111" i="4"/>
  <c r="M112" i="4"/>
  <c r="N112" i="4"/>
  <c r="O112" i="4"/>
  <c r="M113" i="4"/>
  <c r="N113" i="4"/>
  <c r="O113" i="4"/>
  <c r="M114" i="4"/>
  <c r="N114" i="4"/>
  <c r="O114" i="4"/>
  <c r="M115" i="4"/>
  <c r="N115" i="4"/>
  <c r="O115" i="4"/>
  <c r="M116" i="4"/>
  <c r="N116" i="4"/>
  <c r="O116" i="4"/>
  <c r="M117" i="4"/>
  <c r="N117" i="4"/>
  <c r="O117" i="4"/>
  <c r="M118" i="4"/>
  <c r="N118" i="4"/>
  <c r="O118" i="4"/>
  <c r="M119" i="4"/>
  <c r="N119" i="4"/>
  <c r="O119" i="4"/>
  <c r="M120" i="4"/>
  <c r="N120" i="4"/>
  <c r="O120" i="4"/>
  <c r="M121" i="4"/>
  <c r="N121" i="4"/>
  <c r="O121" i="4"/>
  <c r="M122" i="4"/>
  <c r="N122" i="4"/>
  <c r="O122" i="4"/>
  <c r="M123" i="4"/>
  <c r="N123" i="4"/>
  <c r="O123" i="4"/>
  <c r="M124" i="4"/>
  <c r="N124" i="4"/>
  <c r="O124" i="4"/>
  <c r="M125" i="4"/>
  <c r="N125" i="4"/>
  <c r="O125" i="4"/>
  <c r="M126" i="4"/>
  <c r="N126" i="4"/>
  <c r="O126" i="4"/>
  <c r="M127" i="4"/>
  <c r="N127" i="4"/>
  <c r="O127" i="4"/>
  <c r="M128" i="4"/>
  <c r="N128" i="4"/>
  <c r="O128" i="4"/>
  <c r="M129" i="4"/>
  <c r="N129" i="4"/>
  <c r="O129" i="4"/>
  <c r="M130" i="4"/>
  <c r="N130" i="4"/>
  <c r="O130" i="4"/>
  <c r="M131" i="4"/>
  <c r="N131" i="4"/>
  <c r="O131" i="4"/>
  <c r="M132" i="4"/>
  <c r="N132" i="4"/>
  <c r="O132" i="4"/>
  <c r="M133" i="4"/>
  <c r="N133" i="4"/>
  <c r="O133" i="4"/>
  <c r="M134" i="4"/>
  <c r="N134" i="4"/>
  <c r="O134" i="4"/>
  <c r="M135" i="4"/>
  <c r="N135" i="4"/>
  <c r="O135" i="4"/>
  <c r="M136" i="4"/>
  <c r="N136" i="4"/>
  <c r="O136" i="4"/>
  <c r="M137" i="4"/>
  <c r="N137" i="4"/>
  <c r="O137" i="4"/>
  <c r="M138" i="4"/>
  <c r="N138" i="4"/>
  <c r="O138" i="4"/>
  <c r="M139" i="4"/>
  <c r="N139" i="4"/>
  <c r="O139" i="4"/>
  <c r="M140" i="4"/>
  <c r="N140" i="4"/>
  <c r="O140" i="4"/>
  <c r="M141" i="4"/>
  <c r="N141" i="4"/>
  <c r="O141" i="4"/>
  <c r="M142" i="4"/>
  <c r="N142" i="4"/>
  <c r="O142" i="4"/>
  <c r="M143" i="4"/>
  <c r="N143" i="4"/>
  <c r="O143" i="4"/>
  <c r="M144" i="4"/>
  <c r="N144" i="4"/>
  <c r="O144" i="4"/>
  <c r="M145" i="4"/>
  <c r="N145" i="4"/>
  <c r="O145" i="4"/>
  <c r="M146" i="4"/>
  <c r="N146" i="4"/>
  <c r="O146" i="4"/>
  <c r="M147" i="4"/>
  <c r="N147" i="4"/>
  <c r="O147" i="4"/>
  <c r="M148" i="4"/>
  <c r="N148" i="4"/>
  <c r="O148" i="4"/>
  <c r="M149" i="4"/>
  <c r="N149" i="4"/>
  <c r="O149" i="4"/>
  <c r="M150" i="4"/>
  <c r="N150" i="4"/>
  <c r="O150" i="4"/>
  <c r="M151" i="4"/>
  <c r="N151" i="4"/>
  <c r="O151" i="4"/>
  <c r="M152" i="4"/>
  <c r="N152" i="4"/>
  <c r="O152" i="4"/>
  <c r="M153" i="4"/>
  <c r="N153" i="4"/>
  <c r="O153" i="4"/>
  <c r="M154" i="4"/>
  <c r="N154" i="4"/>
  <c r="O154" i="4"/>
  <c r="M155" i="4"/>
  <c r="N155" i="4"/>
  <c r="O155" i="4"/>
  <c r="M156" i="4"/>
  <c r="N156" i="4"/>
  <c r="O156" i="4"/>
  <c r="M157" i="4"/>
  <c r="N157" i="4"/>
  <c r="O157" i="4"/>
  <c r="M158" i="4"/>
  <c r="N158" i="4"/>
  <c r="O158" i="4"/>
  <c r="M159" i="4"/>
  <c r="N159" i="4"/>
  <c r="O159" i="4"/>
  <c r="M160" i="4"/>
  <c r="N160" i="4"/>
  <c r="O160" i="4"/>
  <c r="M161" i="4"/>
  <c r="N161" i="4"/>
  <c r="O161" i="4"/>
  <c r="M162" i="4"/>
  <c r="N162" i="4"/>
  <c r="O162" i="4"/>
  <c r="M163" i="4"/>
  <c r="N163" i="4"/>
  <c r="O163" i="4"/>
  <c r="M164" i="4"/>
  <c r="N164" i="4"/>
  <c r="O164" i="4"/>
  <c r="M165" i="4"/>
  <c r="N165" i="4"/>
  <c r="O165" i="4"/>
  <c r="M166" i="4"/>
  <c r="N166" i="4"/>
  <c r="O166" i="4"/>
  <c r="M167" i="4"/>
  <c r="N167" i="4"/>
  <c r="O167" i="4"/>
  <c r="M168" i="4"/>
  <c r="N168" i="4"/>
  <c r="O168" i="4"/>
  <c r="M169" i="4"/>
  <c r="N169" i="4"/>
  <c r="O169" i="4"/>
  <c r="M170" i="4"/>
  <c r="N170" i="4"/>
  <c r="O170" i="4"/>
  <c r="M171" i="4"/>
  <c r="N171" i="4"/>
  <c r="O171" i="4"/>
  <c r="M172" i="4"/>
  <c r="N172" i="4"/>
  <c r="O172" i="4"/>
  <c r="M173" i="4"/>
  <c r="N173" i="4"/>
  <c r="O173" i="4"/>
  <c r="M174" i="4"/>
  <c r="N174" i="4"/>
  <c r="O174" i="4"/>
  <c r="M175" i="4"/>
  <c r="N175" i="4"/>
  <c r="O175" i="4"/>
  <c r="M176" i="4"/>
  <c r="N176" i="4"/>
  <c r="O176" i="4"/>
  <c r="M177" i="4"/>
  <c r="N177" i="4"/>
  <c r="O177" i="4"/>
  <c r="M178" i="4"/>
  <c r="N178" i="4"/>
  <c r="O178" i="4"/>
  <c r="M179" i="4"/>
  <c r="N179" i="4"/>
  <c r="O179" i="4"/>
  <c r="M180" i="4"/>
  <c r="N180" i="4"/>
  <c r="O180" i="4"/>
  <c r="M181" i="4"/>
  <c r="N181" i="4"/>
  <c r="O181" i="4"/>
  <c r="M182" i="4"/>
  <c r="N182" i="4"/>
  <c r="O182" i="4"/>
  <c r="M183" i="4"/>
  <c r="N183" i="4"/>
  <c r="O183" i="4"/>
  <c r="M184" i="4"/>
  <c r="N184" i="4"/>
  <c r="O184" i="4"/>
  <c r="M185" i="4"/>
  <c r="N185" i="4"/>
  <c r="O185" i="4"/>
  <c r="M186" i="4"/>
  <c r="N186" i="4"/>
  <c r="O186" i="4"/>
  <c r="M187" i="4"/>
  <c r="N187" i="4"/>
  <c r="O187" i="4"/>
  <c r="M188" i="4"/>
  <c r="N188" i="4"/>
  <c r="O188" i="4"/>
  <c r="M189" i="4"/>
  <c r="N189" i="4"/>
  <c r="O189" i="4"/>
  <c r="M190" i="4"/>
  <c r="N190" i="4"/>
  <c r="O190" i="4"/>
  <c r="M191" i="4"/>
  <c r="N191" i="4"/>
  <c r="O191" i="4"/>
  <c r="M192" i="4"/>
  <c r="N192" i="4"/>
  <c r="O192" i="4"/>
  <c r="M193" i="4"/>
  <c r="N193" i="4"/>
  <c r="O193" i="4"/>
  <c r="M194" i="4"/>
  <c r="N194" i="4"/>
  <c r="O194" i="4"/>
  <c r="M195" i="4"/>
  <c r="N195" i="4"/>
  <c r="O195" i="4"/>
  <c r="M196" i="4"/>
  <c r="N196" i="4"/>
  <c r="O196" i="4"/>
  <c r="M197" i="4"/>
  <c r="N197" i="4"/>
  <c r="O197" i="4"/>
  <c r="M198" i="4"/>
  <c r="N198" i="4"/>
  <c r="O198" i="4"/>
  <c r="M199" i="4"/>
  <c r="N199" i="4"/>
  <c r="O199" i="4"/>
  <c r="M200" i="4"/>
  <c r="N200" i="4"/>
  <c r="O200" i="4"/>
  <c r="M201" i="4"/>
  <c r="N201" i="4"/>
  <c r="O201" i="4"/>
  <c r="M202" i="4"/>
  <c r="N202" i="4"/>
  <c r="O202" i="4"/>
  <c r="M203" i="4"/>
  <c r="N203" i="4"/>
  <c r="O203" i="4"/>
  <c r="M204" i="4"/>
  <c r="N204" i="4"/>
  <c r="O204" i="4"/>
  <c r="M205" i="4"/>
  <c r="N205" i="4"/>
  <c r="O205" i="4"/>
  <c r="M206" i="4"/>
  <c r="N206" i="4"/>
  <c r="O206" i="4"/>
  <c r="M207" i="4"/>
  <c r="N207" i="4"/>
  <c r="O207" i="4"/>
  <c r="M208" i="4"/>
  <c r="N208" i="4"/>
  <c r="O208" i="4"/>
  <c r="M209" i="4"/>
  <c r="N209" i="4"/>
  <c r="O209" i="4"/>
  <c r="M210" i="4"/>
  <c r="N210" i="4"/>
  <c r="O210" i="4"/>
  <c r="M211" i="4"/>
  <c r="N211" i="4"/>
  <c r="O211" i="4"/>
  <c r="M212" i="4"/>
  <c r="N212" i="4"/>
  <c r="O212" i="4"/>
  <c r="M213" i="4"/>
  <c r="N213" i="4"/>
  <c r="O213" i="4"/>
  <c r="M214" i="4"/>
  <c r="N214" i="4"/>
  <c r="O214" i="4"/>
  <c r="M215" i="4"/>
  <c r="N215" i="4"/>
  <c r="O215" i="4"/>
  <c r="M216" i="4"/>
  <c r="N216" i="4"/>
  <c r="O216" i="4"/>
  <c r="M217" i="4"/>
  <c r="N217" i="4"/>
  <c r="O217" i="4"/>
  <c r="M218" i="4"/>
  <c r="N218" i="4"/>
  <c r="O218" i="4"/>
  <c r="M219" i="4"/>
  <c r="N219" i="4"/>
  <c r="O219" i="4"/>
  <c r="M220" i="4"/>
  <c r="N220" i="4"/>
  <c r="O220" i="4"/>
  <c r="M221" i="4"/>
  <c r="N221" i="4"/>
  <c r="O221" i="4"/>
  <c r="M222" i="4"/>
  <c r="N222" i="4"/>
  <c r="O222" i="4"/>
  <c r="M223" i="4"/>
  <c r="N223" i="4"/>
  <c r="O223" i="4"/>
  <c r="M224" i="4"/>
  <c r="N224" i="4"/>
  <c r="O224" i="4"/>
  <c r="M225" i="4"/>
  <c r="N225" i="4"/>
  <c r="O225" i="4"/>
  <c r="M226" i="4"/>
  <c r="N226" i="4"/>
  <c r="O226" i="4"/>
  <c r="M227" i="4"/>
  <c r="N227" i="4"/>
  <c r="O227" i="4"/>
  <c r="M228" i="4"/>
  <c r="N228" i="4"/>
  <c r="O228" i="4"/>
  <c r="M229" i="4"/>
  <c r="N229" i="4"/>
  <c r="O229" i="4"/>
  <c r="M230" i="4"/>
  <c r="N230" i="4"/>
  <c r="O230" i="4"/>
  <c r="M231" i="4"/>
  <c r="N231" i="4"/>
  <c r="O231" i="4"/>
  <c r="M232" i="4"/>
  <c r="N232" i="4"/>
  <c r="O232" i="4"/>
  <c r="M233" i="4"/>
  <c r="N233" i="4"/>
  <c r="O233" i="4"/>
  <c r="M234" i="4"/>
  <c r="N234" i="4"/>
  <c r="O234" i="4"/>
  <c r="M235" i="4"/>
  <c r="N235" i="4"/>
  <c r="O235" i="4"/>
  <c r="M236" i="4"/>
  <c r="N236" i="4"/>
  <c r="O236" i="4"/>
  <c r="M237" i="4"/>
  <c r="N237" i="4"/>
  <c r="O237" i="4"/>
  <c r="M238" i="4"/>
  <c r="N238" i="4"/>
  <c r="O238" i="4"/>
  <c r="M239" i="4"/>
  <c r="N239" i="4"/>
  <c r="O239" i="4"/>
  <c r="M240" i="4"/>
  <c r="N240" i="4"/>
  <c r="O240" i="4"/>
  <c r="M241" i="4"/>
  <c r="N241" i="4"/>
  <c r="O241" i="4"/>
  <c r="M242" i="4"/>
  <c r="N242" i="4"/>
  <c r="O242" i="4"/>
  <c r="M243" i="4"/>
  <c r="N243" i="4"/>
  <c r="O243" i="4"/>
  <c r="M244" i="4"/>
  <c r="N244" i="4"/>
  <c r="O244" i="4"/>
  <c r="M245" i="4"/>
  <c r="N245" i="4"/>
  <c r="O245" i="4"/>
  <c r="M246" i="4"/>
  <c r="N246" i="4"/>
  <c r="O246" i="4"/>
  <c r="M247" i="4"/>
  <c r="N247" i="4"/>
  <c r="O247" i="4"/>
  <c r="M248" i="4"/>
  <c r="N248" i="4"/>
  <c r="O248" i="4"/>
  <c r="M249" i="4"/>
  <c r="N249" i="4"/>
  <c r="O249" i="4"/>
  <c r="M250" i="4"/>
  <c r="N250" i="4"/>
  <c r="O250" i="4"/>
  <c r="M251" i="4"/>
  <c r="N251" i="4"/>
  <c r="O251" i="4"/>
  <c r="M252" i="4"/>
  <c r="N252" i="4"/>
  <c r="O252" i="4"/>
  <c r="M253" i="4"/>
  <c r="N253" i="4"/>
  <c r="O253" i="4"/>
  <c r="M254" i="4"/>
  <c r="N254" i="4"/>
  <c r="O254" i="4"/>
  <c r="M255" i="4"/>
  <c r="N255" i="4"/>
  <c r="O255" i="4"/>
  <c r="M256" i="4"/>
  <c r="N256" i="4"/>
  <c r="O256" i="4"/>
  <c r="M257" i="4"/>
  <c r="N257" i="4"/>
  <c r="O257" i="4"/>
  <c r="M258" i="4"/>
  <c r="N258" i="4"/>
  <c r="O258" i="4"/>
  <c r="M259" i="4"/>
  <c r="N259" i="4"/>
  <c r="O259" i="4"/>
  <c r="M260" i="4"/>
  <c r="N260" i="4"/>
  <c r="O260" i="4"/>
  <c r="M261" i="4"/>
  <c r="N261" i="4"/>
  <c r="O261" i="4"/>
  <c r="M262" i="4"/>
  <c r="N262" i="4"/>
  <c r="O262" i="4"/>
  <c r="M263" i="4"/>
  <c r="N263" i="4"/>
  <c r="O263" i="4"/>
  <c r="M264" i="4"/>
  <c r="N264" i="4"/>
  <c r="O264" i="4"/>
  <c r="M265" i="4"/>
  <c r="N265" i="4"/>
  <c r="O265" i="4"/>
  <c r="M266" i="4"/>
  <c r="N266" i="4"/>
  <c r="O266" i="4"/>
  <c r="M267" i="4"/>
  <c r="N267" i="4"/>
  <c r="O267" i="4"/>
  <c r="M268" i="4"/>
  <c r="N268" i="4"/>
  <c r="O268" i="4"/>
  <c r="M269" i="4"/>
  <c r="N269" i="4"/>
  <c r="O269" i="4"/>
  <c r="M270" i="4"/>
  <c r="N270" i="4"/>
  <c r="O270" i="4"/>
  <c r="M271" i="4"/>
  <c r="N271" i="4"/>
  <c r="O271" i="4"/>
  <c r="M272" i="4"/>
  <c r="N272" i="4"/>
  <c r="O272" i="4"/>
  <c r="M273" i="4"/>
  <c r="N273" i="4"/>
  <c r="O273" i="4"/>
  <c r="M274" i="4"/>
  <c r="N274" i="4"/>
  <c r="O274" i="4"/>
  <c r="M275" i="4"/>
  <c r="N275" i="4"/>
  <c r="O275" i="4"/>
  <c r="M276" i="4"/>
  <c r="N276" i="4"/>
  <c r="O276" i="4"/>
  <c r="M277" i="4"/>
  <c r="N277" i="4"/>
  <c r="O277" i="4"/>
  <c r="M278" i="4"/>
  <c r="N278" i="4"/>
  <c r="O278" i="4"/>
  <c r="M279" i="4"/>
  <c r="N279" i="4"/>
  <c r="O279" i="4"/>
  <c r="M280" i="4"/>
  <c r="N280" i="4"/>
  <c r="O280" i="4"/>
  <c r="M281" i="4"/>
  <c r="N281" i="4"/>
  <c r="O281" i="4"/>
  <c r="M282" i="4"/>
  <c r="N282" i="4"/>
  <c r="O282" i="4"/>
  <c r="M283" i="4"/>
  <c r="N283" i="4"/>
  <c r="O283" i="4"/>
  <c r="M284" i="4"/>
  <c r="N284" i="4"/>
  <c r="O284" i="4"/>
  <c r="M285" i="4"/>
  <c r="N285" i="4"/>
  <c r="O285" i="4"/>
  <c r="M286" i="4"/>
  <c r="N286" i="4"/>
  <c r="O286" i="4"/>
  <c r="M287" i="4"/>
  <c r="N287" i="4"/>
  <c r="O287" i="4"/>
  <c r="M288" i="4"/>
  <c r="N288" i="4"/>
  <c r="O288" i="4"/>
  <c r="M289" i="4"/>
  <c r="N289" i="4"/>
  <c r="O289" i="4"/>
  <c r="M290" i="4"/>
  <c r="N290" i="4"/>
  <c r="O290" i="4"/>
  <c r="M291" i="4"/>
  <c r="N291" i="4"/>
  <c r="O291" i="4"/>
  <c r="M292" i="4"/>
  <c r="N292" i="4"/>
  <c r="O292" i="4"/>
  <c r="M293" i="4"/>
  <c r="N293" i="4"/>
  <c r="O293" i="4"/>
  <c r="M294" i="4"/>
  <c r="N294" i="4"/>
  <c r="O294" i="4"/>
  <c r="M295" i="4"/>
  <c r="N295" i="4"/>
  <c r="O295" i="4"/>
  <c r="M296" i="4"/>
  <c r="N296" i="4"/>
  <c r="O296" i="4"/>
  <c r="M297" i="4"/>
  <c r="N297" i="4"/>
  <c r="O297" i="4"/>
  <c r="M298" i="4"/>
  <c r="N298" i="4"/>
  <c r="O298" i="4"/>
  <c r="M299" i="4"/>
  <c r="N299" i="4"/>
  <c r="O299" i="4"/>
  <c r="M300" i="4"/>
  <c r="N300" i="4"/>
  <c r="O300" i="4"/>
  <c r="M301" i="4"/>
  <c r="N301" i="4"/>
  <c r="O301" i="4"/>
  <c r="M302" i="4"/>
  <c r="N302" i="4"/>
  <c r="O302" i="4"/>
  <c r="M303" i="4"/>
  <c r="N303" i="4"/>
  <c r="O303" i="4"/>
  <c r="M304" i="4"/>
  <c r="N304" i="4"/>
  <c r="O304" i="4"/>
  <c r="M305" i="4"/>
  <c r="N305" i="4"/>
  <c r="O305" i="4"/>
  <c r="M306" i="4"/>
  <c r="N306" i="4"/>
  <c r="O306" i="4"/>
  <c r="M307" i="4"/>
  <c r="N307" i="4"/>
  <c r="O307" i="4"/>
  <c r="M308" i="4"/>
  <c r="N308" i="4"/>
  <c r="O308" i="4"/>
  <c r="M309" i="4"/>
  <c r="N309" i="4"/>
  <c r="O309" i="4"/>
  <c r="M310" i="4"/>
  <c r="N310" i="4"/>
  <c r="O310" i="4"/>
  <c r="M311" i="4"/>
  <c r="N311" i="4"/>
  <c r="O311" i="4"/>
  <c r="M312" i="4"/>
  <c r="N312" i="4"/>
  <c r="O312" i="4"/>
  <c r="M313" i="4"/>
  <c r="N313" i="4"/>
  <c r="O313" i="4"/>
  <c r="M314" i="4"/>
  <c r="N314" i="4"/>
  <c r="O314" i="4"/>
  <c r="M315" i="4"/>
  <c r="N315" i="4"/>
  <c r="O315" i="4"/>
  <c r="M316" i="4"/>
  <c r="N316" i="4"/>
  <c r="O316" i="4"/>
  <c r="M317" i="4"/>
  <c r="N317" i="4"/>
  <c r="O317" i="4"/>
  <c r="M318" i="4"/>
  <c r="N318" i="4"/>
  <c r="O318" i="4"/>
  <c r="M319" i="4"/>
  <c r="N319" i="4"/>
  <c r="O319" i="4"/>
  <c r="M320" i="4"/>
  <c r="N320" i="4"/>
  <c r="O320" i="4"/>
  <c r="M321" i="4"/>
  <c r="N321" i="4"/>
  <c r="O321" i="4"/>
  <c r="M322" i="4"/>
  <c r="N322" i="4"/>
  <c r="O322" i="4"/>
  <c r="M323" i="4"/>
  <c r="N323" i="4"/>
  <c r="O323" i="4"/>
  <c r="M324" i="4"/>
  <c r="N324" i="4"/>
  <c r="O324" i="4"/>
  <c r="M325" i="4"/>
  <c r="N325" i="4"/>
  <c r="O325" i="4"/>
  <c r="M326" i="4"/>
  <c r="N326" i="4"/>
  <c r="O326" i="4"/>
  <c r="M327" i="4"/>
  <c r="N327" i="4"/>
  <c r="O327" i="4"/>
  <c r="M328" i="4"/>
  <c r="N328" i="4"/>
  <c r="O328" i="4"/>
  <c r="M329" i="4"/>
  <c r="N329" i="4"/>
  <c r="O329" i="4"/>
  <c r="M330" i="4"/>
  <c r="N330" i="4"/>
  <c r="O330" i="4"/>
  <c r="M331" i="4"/>
  <c r="N331" i="4"/>
  <c r="O331" i="4"/>
  <c r="M332" i="4"/>
  <c r="N332" i="4"/>
  <c r="O332" i="4"/>
  <c r="M333" i="4"/>
  <c r="N333" i="4"/>
  <c r="O333" i="4"/>
  <c r="M334" i="4"/>
  <c r="N334" i="4"/>
  <c r="O334" i="4"/>
  <c r="M335" i="4"/>
  <c r="N335" i="4"/>
  <c r="O335" i="4"/>
  <c r="M336" i="4"/>
  <c r="N336" i="4"/>
  <c r="O336" i="4"/>
  <c r="M337" i="4"/>
  <c r="N337" i="4"/>
  <c r="O337" i="4"/>
  <c r="M338" i="4"/>
  <c r="N338" i="4"/>
  <c r="O338" i="4"/>
  <c r="M339" i="4"/>
  <c r="N339" i="4"/>
  <c r="O339" i="4"/>
  <c r="M340" i="4"/>
  <c r="N340" i="4"/>
  <c r="O340" i="4"/>
  <c r="M341" i="4"/>
  <c r="N341" i="4"/>
  <c r="O341" i="4"/>
  <c r="M342" i="4"/>
  <c r="N342" i="4"/>
  <c r="O342" i="4"/>
  <c r="M343" i="4"/>
  <c r="N343" i="4"/>
  <c r="O343" i="4"/>
  <c r="M344" i="4"/>
  <c r="N344" i="4"/>
  <c r="O344" i="4"/>
  <c r="M345" i="4"/>
  <c r="N345" i="4"/>
  <c r="O345" i="4"/>
  <c r="M346" i="4"/>
  <c r="N346" i="4"/>
  <c r="O346" i="4"/>
  <c r="M347" i="4"/>
  <c r="N347" i="4"/>
  <c r="O347" i="4"/>
  <c r="M348" i="4"/>
  <c r="N348" i="4"/>
  <c r="O348" i="4"/>
  <c r="M349" i="4"/>
  <c r="N349" i="4"/>
  <c r="O349" i="4"/>
  <c r="M350" i="4"/>
  <c r="N350" i="4"/>
  <c r="O350" i="4"/>
  <c r="M351" i="4"/>
  <c r="N351" i="4"/>
  <c r="O351" i="4"/>
  <c r="M352" i="4"/>
  <c r="N352" i="4"/>
  <c r="O352" i="4"/>
  <c r="M353" i="4"/>
  <c r="N353" i="4"/>
  <c r="O353" i="4"/>
  <c r="M354" i="4"/>
  <c r="N354" i="4"/>
  <c r="O354" i="4"/>
  <c r="M355" i="4"/>
  <c r="N355" i="4"/>
  <c r="O355" i="4"/>
  <c r="M356" i="4"/>
  <c r="N356" i="4"/>
  <c r="O356" i="4"/>
  <c r="M357" i="4"/>
  <c r="N357" i="4"/>
  <c r="O357" i="4"/>
  <c r="M358" i="4"/>
  <c r="N358" i="4"/>
  <c r="O358" i="4"/>
  <c r="M359" i="4"/>
  <c r="N359" i="4"/>
  <c r="O359" i="4"/>
  <c r="M360" i="4"/>
  <c r="N360" i="4"/>
  <c r="O360" i="4"/>
  <c r="M361" i="4"/>
  <c r="N361" i="4"/>
  <c r="O361" i="4"/>
  <c r="M362" i="4"/>
  <c r="N362" i="4"/>
  <c r="O362" i="4"/>
  <c r="M363" i="4"/>
  <c r="N363" i="4"/>
  <c r="O363" i="4"/>
  <c r="M364" i="4"/>
  <c r="N364" i="4"/>
  <c r="O364" i="4"/>
  <c r="M365" i="4"/>
  <c r="N365" i="4"/>
  <c r="O365" i="4"/>
  <c r="M366" i="4"/>
  <c r="N366" i="4"/>
  <c r="O366" i="4"/>
  <c r="M367" i="4"/>
  <c r="N367" i="4"/>
  <c r="O367" i="4"/>
  <c r="M368" i="4"/>
  <c r="N368" i="4"/>
  <c r="O368" i="4"/>
  <c r="M369" i="4"/>
  <c r="N369" i="4"/>
  <c r="O369" i="4"/>
  <c r="M370" i="4"/>
  <c r="N370" i="4"/>
  <c r="O370" i="4"/>
  <c r="M371" i="4"/>
  <c r="N371" i="4"/>
  <c r="O371" i="4"/>
  <c r="M372" i="4"/>
  <c r="N372" i="4"/>
  <c r="O372" i="4"/>
  <c r="M373" i="4"/>
  <c r="N373" i="4"/>
  <c r="O373" i="4"/>
  <c r="M374" i="4"/>
  <c r="N374" i="4"/>
  <c r="O374" i="4"/>
  <c r="M375" i="4"/>
  <c r="N375" i="4"/>
  <c r="O375" i="4"/>
  <c r="M376" i="4"/>
  <c r="N376" i="4"/>
  <c r="O376" i="4"/>
  <c r="M377" i="4"/>
  <c r="N377" i="4"/>
  <c r="O377" i="4"/>
  <c r="M378" i="4"/>
  <c r="N378" i="4"/>
  <c r="O378" i="4"/>
  <c r="M379" i="4"/>
  <c r="N379" i="4"/>
  <c r="O379" i="4"/>
  <c r="M380" i="4"/>
  <c r="N380" i="4"/>
  <c r="O380" i="4"/>
  <c r="M381" i="4"/>
  <c r="N381" i="4"/>
  <c r="O381" i="4"/>
  <c r="M382" i="4"/>
  <c r="N382" i="4"/>
  <c r="O382" i="4"/>
  <c r="M383" i="4"/>
  <c r="N383" i="4"/>
  <c r="O383" i="4"/>
  <c r="M384" i="4"/>
  <c r="N384" i="4"/>
  <c r="O384" i="4"/>
  <c r="M385" i="4"/>
  <c r="N385" i="4"/>
  <c r="O385" i="4"/>
  <c r="M386" i="4"/>
  <c r="N386" i="4"/>
  <c r="O386" i="4"/>
  <c r="M387" i="4"/>
  <c r="N387" i="4"/>
  <c r="O387" i="4"/>
  <c r="M388" i="4"/>
  <c r="N388" i="4"/>
  <c r="O388" i="4"/>
  <c r="M389" i="4"/>
  <c r="N389" i="4"/>
  <c r="O389" i="4"/>
  <c r="M390" i="4"/>
  <c r="N390" i="4"/>
  <c r="O390" i="4"/>
  <c r="M391" i="4"/>
  <c r="N391" i="4"/>
  <c r="O391" i="4"/>
  <c r="M392" i="4"/>
  <c r="N392" i="4"/>
  <c r="O392" i="4"/>
  <c r="M393" i="4"/>
  <c r="N393" i="4"/>
  <c r="O393" i="4"/>
  <c r="M394" i="4"/>
  <c r="N394" i="4"/>
  <c r="O394" i="4"/>
  <c r="M395" i="4"/>
  <c r="N395" i="4"/>
  <c r="O395" i="4"/>
  <c r="M396" i="4"/>
  <c r="N396" i="4"/>
  <c r="O396" i="4"/>
  <c r="M397" i="4"/>
  <c r="N397" i="4"/>
  <c r="O397" i="4"/>
  <c r="M398" i="4"/>
  <c r="N398" i="4"/>
  <c r="O398" i="4"/>
  <c r="M399" i="4"/>
  <c r="N399" i="4"/>
  <c r="O399" i="4"/>
  <c r="M400" i="4"/>
  <c r="N400" i="4"/>
  <c r="O400" i="4"/>
  <c r="M401" i="4"/>
  <c r="N401" i="4"/>
  <c r="O401" i="4"/>
  <c r="M402" i="4"/>
  <c r="N402" i="4"/>
  <c r="O402" i="4"/>
  <c r="M403" i="4"/>
  <c r="N403" i="4"/>
  <c r="O403" i="4"/>
  <c r="M404" i="4"/>
  <c r="N404" i="4"/>
  <c r="O404" i="4"/>
  <c r="M405" i="4"/>
  <c r="N405" i="4"/>
  <c r="O405" i="4"/>
  <c r="M406" i="4"/>
  <c r="N406" i="4"/>
  <c r="O406" i="4"/>
  <c r="M407" i="4"/>
  <c r="N407" i="4"/>
  <c r="O407" i="4"/>
  <c r="M408" i="4"/>
  <c r="N408" i="4"/>
  <c r="O408" i="4"/>
  <c r="M409" i="4"/>
  <c r="N409" i="4"/>
  <c r="O409" i="4"/>
  <c r="M410" i="4"/>
  <c r="N410" i="4"/>
  <c r="O410" i="4"/>
  <c r="M411" i="4"/>
  <c r="N411" i="4"/>
  <c r="O411" i="4"/>
  <c r="M412" i="4"/>
  <c r="N412" i="4"/>
  <c r="O412" i="4"/>
  <c r="M413" i="4"/>
  <c r="N413" i="4"/>
  <c r="O413" i="4"/>
  <c r="M414" i="4"/>
  <c r="N414" i="4"/>
  <c r="O414" i="4"/>
  <c r="M415" i="4"/>
  <c r="N415" i="4"/>
  <c r="O415" i="4"/>
  <c r="M416" i="4"/>
  <c r="N416" i="4"/>
  <c r="O416" i="4"/>
  <c r="M417" i="4"/>
  <c r="N417" i="4"/>
  <c r="O417" i="4"/>
  <c r="M418" i="4"/>
  <c r="N418" i="4"/>
  <c r="O418" i="4"/>
  <c r="M419" i="4"/>
  <c r="N419" i="4"/>
  <c r="O419" i="4"/>
  <c r="M420" i="4"/>
  <c r="N420" i="4"/>
  <c r="O420" i="4"/>
  <c r="M421" i="4"/>
  <c r="N421" i="4"/>
  <c r="O421" i="4"/>
  <c r="M422" i="4"/>
  <c r="N422" i="4"/>
  <c r="O422" i="4"/>
  <c r="M423" i="4"/>
  <c r="N423" i="4"/>
  <c r="O423" i="4"/>
  <c r="M424" i="4"/>
  <c r="N424" i="4"/>
  <c r="O424" i="4"/>
  <c r="M425" i="4"/>
  <c r="N425" i="4"/>
  <c r="O425" i="4"/>
  <c r="M426" i="4"/>
  <c r="N426" i="4"/>
  <c r="O426" i="4"/>
  <c r="M427" i="4"/>
  <c r="N427" i="4"/>
  <c r="O427" i="4"/>
  <c r="M428" i="4"/>
  <c r="N428" i="4"/>
  <c r="O428" i="4"/>
  <c r="M429" i="4"/>
  <c r="N429" i="4"/>
  <c r="O429" i="4"/>
  <c r="M430" i="4"/>
  <c r="N430" i="4"/>
  <c r="O430" i="4"/>
  <c r="M431" i="4"/>
  <c r="N431" i="4"/>
  <c r="O431" i="4"/>
  <c r="M432" i="4"/>
  <c r="N432" i="4"/>
  <c r="O432" i="4"/>
  <c r="M433" i="4"/>
  <c r="N433" i="4"/>
  <c r="O433" i="4"/>
  <c r="M434" i="4"/>
  <c r="N434" i="4"/>
  <c r="O434" i="4"/>
  <c r="M435" i="4"/>
  <c r="N435" i="4"/>
  <c r="O435" i="4"/>
  <c r="M436" i="4"/>
  <c r="N436" i="4"/>
  <c r="O436" i="4"/>
  <c r="M437" i="4"/>
  <c r="N437" i="4"/>
  <c r="O437" i="4"/>
  <c r="M438" i="4"/>
  <c r="N438" i="4"/>
  <c r="O438" i="4"/>
  <c r="M439" i="4"/>
  <c r="N439" i="4"/>
  <c r="O439" i="4"/>
  <c r="M440" i="4"/>
  <c r="N440" i="4"/>
  <c r="O440" i="4"/>
  <c r="M441" i="4"/>
  <c r="N441" i="4"/>
  <c r="O441" i="4"/>
  <c r="M442" i="4"/>
  <c r="N442" i="4"/>
  <c r="O442" i="4"/>
  <c r="M443" i="4"/>
  <c r="N443" i="4"/>
  <c r="O443" i="4"/>
  <c r="M444" i="4"/>
  <c r="N444" i="4"/>
  <c r="O444" i="4"/>
  <c r="M445" i="4"/>
  <c r="N445" i="4"/>
  <c r="O445" i="4"/>
  <c r="M446" i="4"/>
  <c r="N446" i="4"/>
  <c r="O446" i="4"/>
  <c r="M447" i="4"/>
  <c r="N447" i="4"/>
  <c r="O447" i="4"/>
  <c r="M448" i="4"/>
  <c r="N448" i="4"/>
  <c r="O448" i="4"/>
  <c r="M449" i="4"/>
  <c r="N449" i="4"/>
  <c r="O449" i="4"/>
  <c r="M450" i="4"/>
  <c r="N450" i="4"/>
  <c r="O450" i="4"/>
  <c r="M451" i="4"/>
  <c r="N451" i="4"/>
  <c r="O451" i="4"/>
  <c r="M452" i="4"/>
  <c r="N452" i="4"/>
  <c r="O452" i="4"/>
  <c r="M453" i="4"/>
  <c r="N453" i="4"/>
  <c r="O453" i="4"/>
  <c r="M454" i="4"/>
  <c r="N454" i="4"/>
  <c r="O454" i="4"/>
  <c r="M455" i="4"/>
  <c r="N455" i="4"/>
  <c r="O455" i="4"/>
  <c r="M456" i="4"/>
  <c r="N456" i="4"/>
  <c r="O456" i="4"/>
  <c r="M457" i="4"/>
  <c r="N457" i="4"/>
  <c r="O457" i="4"/>
  <c r="M458" i="4"/>
  <c r="N458" i="4"/>
  <c r="O458" i="4"/>
  <c r="M459" i="4"/>
  <c r="N459" i="4"/>
  <c r="O459" i="4"/>
  <c r="M460" i="4"/>
  <c r="N460" i="4"/>
  <c r="O460" i="4"/>
  <c r="M461" i="4"/>
  <c r="N461" i="4"/>
  <c r="O461" i="4"/>
  <c r="M462" i="4"/>
  <c r="N462" i="4"/>
  <c r="O462" i="4"/>
  <c r="M463" i="4"/>
  <c r="N463" i="4"/>
  <c r="O463" i="4"/>
  <c r="M464" i="4"/>
  <c r="N464" i="4"/>
  <c r="O464" i="4"/>
  <c r="M465" i="4"/>
  <c r="N465" i="4"/>
  <c r="O465" i="4"/>
  <c r="M466" i="4"/>
  <c r="N466" i="4"/>
  <c r="O466" i="4"/>
  <c r="M467" i="4"/>
  <c r="N467" i="4"/>
  <c r="O467" i="4"/>
  <c r="M468" i="4"/>
  <c r="N468" i="4"/>
  <c r="O468" i="4"/>
  <c r="M469" i="4"/>
  <c r="N469" i="4"/>
  <c r="O469" i="4"/>
  <c r="M470" i="4"/>
  <c r="N470" i="4"/>
  <c r="O470" i="4"/>
  <c r="M471" i="4"/>
  <c r="N471" i="4"/>
  <c r="O471" i="4"/>
  <c r="M472" i="4"/>
  <c r="N472" i="4"/>
  <c r="O472" i="4"/>
  <c r="M473" i="4"/>
  <c r="N473" i="4"/>
  <c r="O473" i="4"/>
  <c r="M474" i="4"/>
  <c r="N474" i="4"/>
  <c r="O474" i="4"/>
  <c r="M475" i="4"/>
  <c r="N475" i="4"/>
  <c r="O475" i="4"/>
  <c r="M476" i="4"/>
  <c r="N476" i="4"/>
  <c r="O476" i="4"/>
  <c r="M477" i="4"/>
  <c r="N477" i="4"/>
  <c r="O477" i="4"/>
  <c r="M478" i="4"/>
  <c r="N478" i="4"/>
  <c r="O478" i="4"/>
  <c r="M479" i="4"/>
  <c r="N479" i="4"/>
  <c r="O479" i="4"/>
  <c r="M480" i="4"/>
  <c r="N480" i="4"/>
  <c r="O480" i="4"/>
  <c r="M481" i="4"/>
  <c r="N481" i="4"/>
  <c r="O481" i="4"/>
  <c r="M482" i="4"/>
  <c r="N482" i="4"/>
  <c r="O482" i="4"/>
  <c r="M483" i="4"/>
  <c r="N483" i="4"/>
  <c r="O483" i="4"/>
  <c r="M484" i="4"/>
  <c r="N484" i="4"/>
  <c r="O484" i="4"/>
  <c r="M485" i="4"/>
  <c r="N485" i="4"/>
  <c r="O485" i="4"/>
  <c r="M486" i="4"/>
  <c r="N486" i="4"/>
  <c r="O486" i="4"/>
  <c r="M487" i="4"/>
  <c r="N487" i="4"/>
  <c r="O487" i="4"/>
  <c r="M488" i="4"/>
  <c r="N488" i="4"/>
  <c r="O488" i="4"/>
  <c r="M489" i="4"/>
  <c r="N489" i="4"/>
  <c r="O489" i="4"/>
  <c r="M490" i="4"/>
  <c r="N490" i="4"/>
  <c r="O490" i="4"/>
  <c r="M491" i="4"/>
  <c r="N491" i="4"/>
  <c r="O491" i="4"/>
  <c r="M492" i="4"/>
  <c r="N492" i="4"/>
  <c r="O492" i="4"/>
  <c r="M493" i="4"/>
  <c r="N493" i="4"/>
  <c r="O493" i="4"/>
  <c r="M494" i="4"/>
  <c r="N494" i="4"/>
  <c r="O494" i="4"/>
  <c r="M495" i="4"/>
  <c r="N495" i="4"/>
  <c r="O495" i="4"/>
  <c r="M496" i="4"/>
  <c r="N496" i="4"/>
  <c r="O496" i="4"/>
  <c r="M497" i="4"/>
  <c r="N497" i="4"/>
  <c r="O497" i="4"/>
  <c r="M498" i="4"/>
  <c r="N498" i="4"/>
  <c r="O498" i="4"/>
  <c r="M499" i="4"/>
  <c r="N499" i="4"/>
  <c r="O499" i="4"/>
  <c r="M500" i="4"/>
  <c r="N500" i="4"/>
  <c r="O500" i="4"/>
  <c r="M501" i="4"/>
  <c r="N501" i="4"/>
  <c r="O501" i="4"/>
  <c r="M502" i="4"/>
  <c r="N502" i="4"/>
  <c r="O502" i="4"/>
  <c r="M503" i="4"/>
  <c r="N503" i="4"/>
  <c r="O503" i="4"/>
  <c r="M504" i="4"/>
  <c r="N504" i="4"/>
  <c r="O504" i="4"/>
  <c r="M505" i="4"/>
  <c r="N505" i="4"/>
  <c r="O505" i="4"/>
  <c r="M506" i="4"/>
  <c r="N506" i="4"/>
  <c r="O506" i="4"/>
  <c r="M507" i="4"/>
  <c r="N507" i="4"/>
  <c r="O507" i="4"/>
  <c r="M508" i="4"/>
  <c r="N508" i="4"/>
  <c r="O508" i="4"/>
  <c r="M509" i="4"/>
  <c r="N509" i="4"/>
  <c r="O509" i="4"/>
  <c r="M510" i="4"/>
  <c r="N510" i="4"/>
  <c r="O510" i="4"/>
  <c r="M511" i="4"/>
  <c r="N511" i="4"/>
  <c r="O511" i="4"/>
  <c r="M512" i="4"/>
  <c r="N512" i="4"/>
  <c r="O512" i="4"/>
  <c r="M513" i="4"/>
  <c r="N513" i="4"/>
  <c r="O513" i="4"/>
  <c r="M514" i="4"/>
  <c r="N514" i="4"/>
  <c r="O514" i="4"/>
  <c r="M515" i="4"/>
  <c r="N515" i="4"/>
  <c r="O515" i="4"/>
  <c r="M516" i="4"/>
  <c r="N516" i="4"/>
  <c r="O516" i="4"/>
  <c r="M517" i="4"/>
  <c r="N517" i="4"/>
  <c r="O517" i="4"/>
  <c r="M518" i="4"/>
  <c r="N518" i="4"/>
  <c r="O518" i="4"/>
  <c r="M519" i="4"/>
  <c r="N519" i="4"/>
  <c r="O519" i="4"/>
  <c r="M520" i="4"/>
  <c r="N520" i="4"/>
  <c r="O520" i="4"/>
  <c r="M521" i="4"/>
  <c r="N521" i="4"/>
  <c r="O521" i="4"/>
  <c r="M522" i="4"/>
  <c r="N522" i="4"/>
  <c r="O522" i="4"/>
  <c r="M523" i="4"/>
  <c r="N523" i="4"/>
  <c r="O523" i="4"/>
  <c r="M524" i="4"/>
  <c r="N524" i="4"/>
  <c r="O524" i="4"/>
  <c r="M525" i="4"/>
  <c r="N525" i="4"/>
  <c r="O525" i="4"/>
  <c r="M526" i="4"/>
  <c r="N526" i="4"/>
  <c r="O526" i="4"/>
  <c r="M527" i="4"/>
  <c r="N527" i="4"/>
  <c r="O527" i="4"/>
  <c r="M528" i="4"/>
  <c r="N528" i="4"/>
  <c r="O528" i="4"/>
  <c r="M529" i="4"/>
  <c r="N529" i="4"/>
  <c r="O529" i="4"/>
  <c r="M530" i="4"/>
  <c r="N530" i="4"/>
  <c r="O530" i="4"/>
  <c r="M531" i="4"/>
  <c r="N531" i="4"/>
  <c r="O531" i="4"/>
  <c r="M532" i="4"/>
  <c r="N532" i="4"/>
  <c r="O532" i="4"/>
  <c r="M533" i="4"/>
  <c r="N533" i="4"/>
  <c r="O533" i="4"/>
  <c r="M534" i="4"/>
  <c r="N534" i="4"/>
  <c r="O534" i="4"/>
  <c r="M535" i="4"/>
  <c r="N535" i="4"/>
  <c r="O535" i="4"/>
  <c r="M536" i="4"/>
  <c r="N536" i="4"/>
  <c r="O536" i="4"/>
  <c r="M537" i="4"/>
  <c r="N537" i="4"/>
  <c r="O537" i="4"/>
  <c r="M538" i="4"/>
  <c r="N538" i="4"/>
  <c r="O538" i="4"/>
  <c r="M539" i="4"/>
  <c r="N539" i="4"/>
  <c r="O539" i="4"/>
  <c r="M540" i="4"/>
  <c r="N540" i="4"/>
  <c r="O540" i="4"/>
  <c r="M541" i="4"/>
  <c r="N541" i="4"/>
  <c r="O541" i="4"/>
  <c r="M542" i="4"/>
  <c r="N542" i="4"/>
  <c r="O542" i="4"/>
  <c r="M543" i="4"/>
  <c r="N543" i="4"/>
  <c r="O543" i="4"/>
  <c r="M544" i="4"/>
  <c r="N544" i="4"/>
  <c r="O544" i="4"/>
  <c r="M545" i="4"/>
  <c r="N545" i="4"/>
  <c r="O545" i="4"/>
  <c r="M546" i="4"/>
  <c r="N546" i="4"/>
  <c r="O546" i="4"/>
  <c r="P13" i="4"/>
  <c r="Q13" i="4"/>
  <c r="P14" i="4"/>
  <c r="Q14" i="4"/>
  <c r="P15" i="4"/>
  <c r="Q15" i="4"/>
  <c r="P16" i="4"/>
  <c r="Q16" i="4"/>
  <c r="P17" i="4"/>
  <c r="Q17" i="4"/>
  <c r="P18" i="4"/>
  <c r="Q18" i="4"/>
  <c r="P19" i="4"/>
  <c r="Q19" i="4"/>
  <c r="P20" i="4"/>
  <c r="Q20" i="4"/>
  <c r="P21" i="4"/>
  <c r="Q21" i="4"/>
  <c r="P22" i="4"/>
  <c r="Q22" i="4"/>
  <c r="P23" i="4"/>
  <c r="Q23" i="4"/>
  <c r="P24" i="4"/>
  <c r="Q24" i="4"/>
  <c r="P25" i="4"/>
  <c r="Q25" i="4"/>
  <c r="P26" i="4"/>
  <c r="Q26" i="4"/>
  <c r="P27" i="4"/>
  <c r="Q27" i="4"/>
  <c r="P28" i="4"/>
  <c r="Q28" i="4"/>
  <c r="P29" i="4"/>
  <c r="Q29" i="4"/>
  <c r="P30" i="4"/>
  <c r="Q30" i="4"/>
  <c r="P31" i="4"/>
  <c r="Q31" i="4"/>
  <c r="P32" i="4"/>
  <c r="Q32" i="4"/>
  <c r="P33" i="4"/>
  <c r="Q33" i="4"/>
  <c r="P34" i="4"/>
  <c r="Q34" i="4"/>
  <c r="P35" i="4"/>
  <c r="Q35" i="4"/>
  <c r="P36" i="4"/>
  <c r="Q36" i="4"/>
  <c r="P37" i="4"/>
  <c r="Q37" i="4"/>
  <c r="P38" i="4"/>
  <c r="Q38" i="4"/>
  <c r="P39" i="4"/>
  <c r="Q39" i="4"/>
  <c r="P40" i="4"/>
  <c r="Q40" i="4"/>
  <c r="P41" i="4"/>
  <c r="Q41" i="4"/>
  <c r="P42" i="4"/>
  <c r="Q42" i="4"/>
  <c r="P43" i="4"/>
  <c r="Q43" i="4"/>
  <c r="P44" i="4"/>
  <c r="Q44" i="4"/>
  <c r="P45" i="4"/>
  <c r="Q45" i="4"/>
  <c r="P46" i="4"/>
  <c r="Q46" i="4"/>
  <c r="P47" i="4"/>
  <c r="Q47" i="4"/>
  <c r="P48" i="4"/>
  <c r="Q48" i="4"/>
  <c r="P49" i="4"/>
  <c r="Q49" i="4"/>
  <c r="P50" i="4"/>
  <c r="Q50" i="4"/>
  <c r="P51" i="4"/>
  <c r="Q51" i="4"/>
  <c r="P52" i="4"/>
  <c r="Q52" i="4"/>
  <c r="P53" i="4"/>
  <c r="Q53" i="4"/>
  <c r="P54" i="4"/>
  <c r="Q54" i="4"/>
  <c r="P55" i="4"/>
  <c r="Q55" i="4"/>
  <c r="P56" i="4"/>
  <c r="Q56" i="4"/>
  <c r="P57" i="4"/>
  <c r="Q57" i="4"/>
  <c r="P58" i="4"/>
  <c r="Q58" i="4"/>
  <c r="P59" i="4"/>
  <c r="Q59" i="4"/>
  <c r="P60" i="4"/>
  <c r="Q60" i="4"/>
  <c r="P61" i="4"/>
  <c r="Q61" i="4"/>
  <c r="P62" i="4"/>
  <c r="Q62" i="4"/>
  <c r="P63" i="4"/>
  <c r="Q63" i="4"/>
  <c r="P64" i="4"/>
  <c r="Q64" i="4"/>
  <c r="P65" i="4"/>
  <c r="Q65" i="4"/>
  <c r="P66" i="4"/>
  <c r="Q66" i="4"/>
  <c r="P67" i="4"/>
  <c r="Q67" i="4"/>
  <c r="P68" i="4"/>
  <c r="Q68" i="4"/>
  <c r="P69" i="4"/>
  <c r="Q69" i="4"/>
  <c r="P70" i="4"/>
  <c r="Q70" i="4"/>
  <c r="P71" i="4"/>
  <c r="Q71" i="4"/>
  <c r="P72" i="4"/>
  <c r="Q72" i="4"/>
  <c r="P73" i="4"/>
  <c r="Q73" i="4"/>
  <c r="P74" i="4"/>
  <c r="Q74" i="4"/>
  <c r="P75" i="4"/>
  <c r="Q75" i="4"/>
  <c r="P76" i="4"/>
  <c r="Q76" i="4"/>
  <c r="P77" i="4"/>
  <c r="Q77" i="4"/>
  <c r="P78" i="4"/>
  <c r="Q78" i="4"/>
  <c r="P79" i="4"/>
  <c r="Q79" i="4"/>
  <c r="P80" i="4"/>
  <c r="Q80" i="4"/>
  <c r="P81" i="4"/>
  <c r="Q81" i="4"/>
  <c r="P82" i="4"/>
  <c r="Q82" i="4"/>
  <c r="P83" i="4"/>
  <c r="Q83" i="4"/>
  <c r="P84" i="4"/>
  <c r="Q84" i="4"/>
  <c r="P85" i="4"/>
  <c r="Q85" i="4"/>
  <c r="P86" i="4"/>
  <c r="Q86" i="4"/>
  <c r="P87" i="4"/>
  <c r="Q87" i="4"/>
  <c r="P88" i="4"/>
  <c r="Q88" i="4"/>
  <c r="P89" i="4"/>
  <c r="Q89" i="4"/>
  <c r="P90" i="4"/>
  <c r="Q90" i="4"/>
  <c r="P91" i="4"/>
  <c r="Q91" i="4"/>
  <c r="P92" i="4"/>
  <c r="Q92" i="4"/>
  <c r="P93" i="4"/>
  <c r="Q93" i="4"/>
  <c r="P94" i="4"/>
  <c r="Q94" i="4"/>
  <c r="P95" i="4"/>
  <c r="Q95" i="4"/>
  <c r="P96" i="4"/>
  <c r="Q96" i="4"/>
  <c r="P97" i="4"/>
  <c r="Q97" i="4"/>
  <c r="P98" i="4"/>
  <c r="Q98" i="4"/>
  <c r="P99" i="4"/>
  <c r="Q99" i="4"/>
  <c r="P100" i="4"/>
  <c r="Q100" i="4"/>
  <c r="P101" i="4"/>
  <c r="Q101" i="4"/>
  <c r="P102" i="4"/>
  <c r="Q102" i="4"/>
  <c r="P103" i="4"/>
  <c r="Q103" i="4"/>
  <c r="P104" i="4"/>
  <c r="Q104" i="4"/>
  <c r="P105" i="4"/>
  <c r="Q105" i="4"/>
  <c r="P106" i="4"/>
  <c r="Q106" i="4"/>
  <c r="P107" i="4"/>
  <c r="Q107" i="4"/>
  <c r="P108" i="4"/>
  <c r="Q108" i="4"/>
  <c r="P109" i="4"/>
  <c r="Q109" i="4"/>
  <c r="P110" i="4"/>
  <c r="Q110" i="4"/>
  <c r="P111" i="4"/>
  <c r="Q111" i="4"/>
  <c r="P112" i="4"/>
  <c r="Q112" i="4"/>
  <c r="P113" i="4"/>
  <c r="Q113" i="4"/>
  <c r="P114" i="4"/>
  <c r="Q114" i="4"/>
  <c r="P115" i="4"/>
  <c r="Q115" i="4"/>
  <c r="P116" i="4"/>
  <c r="Q116" i="4"/>
  <c r="P117" i="4"/>
  <c r="Q117" i="4"/>
  <c r="P118" i="4"/>
  <c r="Q118" i="4"/>
  <c r="P119" i="4"/>
  <c r="Q119" i="4"/>
  <c r="P120" i="4"/>
  <c r="Q120" i="4"/>
  <c r="P121" i="4"/>
  <c r="Q121" i="4"/>
  <c r="P122" i="4"/>
  <c r="Q122" i="4"/>
  <c r="P123" i="4"/>
  <c r="Q123" i="4"/>
  <c r="P124" i="4"/>
  <c r="Q124" i="4"/>
  <c r="P125" i="4"/>
  <c r="Q125" i="4"/>
  <c r="P126" i="4"/>
  <c r="Q126" i="4"/>
  <c r="P127" i="4"/>
  <c r="Q127" i="4"/>
  <c r="P128" i="4"/>
  <c r="Q128" i="4"/>
  <c r="P129" i="4"/>
  <c r="Q129" i="4"/>
  <c r="P130" i="4"/>
  <c r="Q130" i="4"/>
  <c r="P131" i="4"/>
  <c r="Q131" i="4"/>
  <c r="P132" i="4"/>
  <c r="Q132" i="4"/>
  <c r="P133" i="4"/>
  <c r="Q133" i="4"/>
  <c r="P134" i="4"/>
  <c r="Q134" i="4"/>
  <c r="P135" i="4"/>
  <c r="Q135" i="4"/>
  <c r="P136" i="4"/>
  <c r="Q136" i="4"/>
  <c r="P137" i="4"/>
  <c r="Q137" i="4"/>
  <c r="P138" i="4"/>
  <c r="Q138" i="4"/>
  <c r="P139" i="4"/>
  <c r="Q139" i="4"/>
  <c r="P140" i="4"/>
  <c r="Q140" i="4"/>
  <c r="P141" i="4"/>
  <c r="Q141" i="4"/>
  <c r="P142" i="4"/>
  <c r="Q142" i="4"/>
  <c r="P143" i="4"/>
  <c r="Q143" i="4"/>
  <c r="P144" i="4"/>
  <c r="Q144" i="4"/>
  <c r="P145" i="4"/>
  <c r="Q145" i="4"/>
  <c r="P146" i="4"/>
  <c r="Q146" i="4"/>
  <c r="P147" i="4"/>
  <c r="Q147" i="4"/>
  <c r="P148" i="4"/>
  <c r="Q148" i="4"/>
  <c r="P149" i="4"/>
  <c r="Q149" i="4"/>
  <c r="P150" i="4"/>
  <c r="Q150" i="4"/>
  <c r="P151" i="4"/>
  <c r="Q151" i="4"/>
  <c r="P152" i="4"/>
  <c r="Q152" i="4"/>
  <c r="P153" i="4"/>
  <c r="Q153" i="4"/>
  <c r="P154" i="4"/>
  <c r="Q154" i="4"/>
  <c r="P155" i="4"/>
  <c r="Q155" i="4"/>
  <c r="P156" i="4"/>
  <c r="Q156" i="4"/>
  <c r="P157" i="4"/>
  <c r="Q157" i="4"/>
  <c r="P158" i="4"/>
  <c r="Q158" i="4"/>
  <c r="P159" i="4"/>
  <c r="Q159" i="4"/>
  <c r="P160" i="4"/>
  <c r="Q160" i="4"/>
  <c r="P161" i="4"/>
  <c r="Q161" i="4"/>
  <c r="P162" i="4"/>
  <c r="Q162" i="4"/>
  <c r="P163" i="4"/>
  <c r="Q163" i="4"/>
  <c r="P164" i="4"/>
  <c r="Q164" i="4"/>
  <c r="P165" i="4"/>
  <c r="Q165" i="4"/>
  <c r="P166" i="4"/>
  <c r="Q166" i="4"/>
  <c r="P167" i="4"/>
  <c r="Q167" i="4"/>
  <c r="P168" i="4"/>
  <c r="Q168" i="4"/>
  <c r="P169" i="4"/>
  <c r="Q169" i="4"/>
  <c r="P170" i="4"/>
  <c r="Q170" i="4"/>
  <c r="P171" i="4"/>
  <c r="Q171" i="4"/>
  <c r="P172" i="4"/>
  <c r="Q172" i="4"/>
  <c r="P173" i="4"/>
  <c r="Q173" i="4"/>
  <c r="P174" i="4"/>
  <c r="Q174" i="4"/>
  <c r="P175" i="4"/>
  <c r="Q175" i="4"/>
  <c r="P176" i="4"/>
  <c r="Q176" i="4"/>
  <c r="P177" i="4"/>
  <c r="Q177" i="4"/>
  <c r="P178" i="4"/>
  <c r="Q178" i="4"/>
  <c r="P179" i="4"/>
  <c r="Q179" i="4"/>
  <c r="P180" i="4"/>
  <c r="Q180" i="4"/>
  <c r="P181" i="4"/>
  <c r="Q181" i="4"/>
  <c r="P182" i="4"/>
  <c r="Q182" i="4"/>
  <c r="P183" i="4"/>
  <c r="Q183" i="4"/>
  <c r="P184" i="4"/>
  <c r="Q184" i="4"/>
  <c r="P185" i="4"/>
  <c r="Q185" i="4"/>
  <c r="P186" i="4"/>
  <c r="Q186" i="4"/>
  <c r="P187" i="4"/>
  <c r="Q187" i="4"/>
  <c r="P188" i="4"/>
  <c r="Q188" i="4"/>
  <c r="P189" i="4"/>
  <c r="Q189" i="4"/>
  <c r="P190" i="4"/>
  <c r="Q190" i="4"/>
  <c r="P191" i="4"/>
  <c r="Q191" i="4"/>
  <c r="P192" i="4"/>
  <c r="Q192" i="4"/>
  <c r="P193" i="4"/>
  <c r="Q193" i="4"/>
  <c r="P194" i="4"/>
  <c r="Q194" i="4"/>
  <c r="P195" i="4"/>
  <c r="Q195" i="4"/>
  <c r="P196" i="4"/>
  <c r="Q196" i="4"/>
  <c r="P197" i="4"/>
  <c r="Q197" i="4"/>
  <c r="P198" i="4"/>
  <c r="Q198" i="4"/>
  <c r="P199" i="4"/>
  <c r="Q199" i="4"/>
  <c r="P200" i="4"/>
  <c r="Q200" i="4"/>
  <c r="P201" i="4"/>
  <c r="Q201" i="4"/>
  <c r="P202" i="4"/>
  <c r="Q202" i="4"/>
  <c r="P203" i="4"/>
  <c r="Q203" i="4"/>
  <c r="P204" i="4"/>
  <c r="Q204" i="4"/>
  <c r="P205" i="4"/>
  <c r="Q205" i="4"/>
  <c r="P206" i="4"/>
  <c r="Q206" i="4"/>
  <c r="P207" i="4"/>
  <c r="Q207" i="4"/>
  <c r="P208" i="4"/>
  <c r="Q208" i="4"/>
  <c r="P209" i="4"/>
  <c r="Q209" i="4"/>
  <c r="P210" i="4"/>
  <c r="Q210" i="4"/>
  <c r="P211" i="4"/>
  <c r="Q211" i="4"/>
  <c r="P212" i="4"/>
  <c r="Q212" i="4"/>
  <c r="P213" i="4"/>
  <c r="Q213" i="4"/>
  <c r="P214" i="4"/>
  <c r="Q214" i="4"/>
  <c r="P215" i="4"/>
  <c r="Q215" i="4"/>
  <c r="P216" i="4"/>
  <c r="Q216" i="4"/>
  <c r="P217" i="4"/>
  <c r="Q217" i="4"/>
  <c r="P218" i="4"/>
  <c r="Q218" i="4"/>
  <c r="P219" i="4"/>
  <c r="Q219" i="4"/>
  <c r="P220" i="4"/>
  <c r="Q220" i="4"/>
  <c r="P221" i="4"/>
  <c r="Q221" i="4"/>
  <c r="P222" i="4"/>
  <c r="Q222" i="4"/>
  <c r="P223" i="4"/>
  <c r="Q223" i="4"/>
  <c r="P224" i="4"/>
  <c r="Q224" i="4"/>
  <c r="P225" i="4"/>
  <c r="Q225" i="4"/>
  <c r="P226" i="4"/>
  <c r="Q226" i="4"/>
  <c r="P227" i="4"/>
  <c r="Q227" i="4"/>
  <c r="P228" i="4"/>
  <c r="Q228" i="4"/>
  <c r="P229" i="4"/>
  <c r="Q229" i="4"/>
  <c r="P230" i="4"/>
  <c r="Q230" i="4"/>
  <c r="P231" i="4"/>
  <c r="Q231" i="4"/>
  <c r="P232" i="4"/>
  <c r="Q232" i="4"/>
  <c r="P233" i="4"/>
  <c r="Q233" i="4"/>
  <c r="P234" i="4"/>
  <c r="Q234" i="4"/>
  <c r="P235" i="4"/>
  <c r="Q235" i="4"/>
  <c r="P236" i="4"/>
  <c r="Q236" i="4"/>
  <c r="P237" i="4"/>
  <c r="Q237" i="4"/>
  <c r="P238" i="4"/>
  <c r="Q238" i="4"/>
  <c r="P239" i="4"/>
  <c r="Q239" i="4"/>
  <c r="P240" i="4"/>
  <c r="Q240" i="4"/>
  <c r="P241" i="4"/>
  <c r="Q241" i="4"/>
  <c r="P242" i="4"/>
  <c r="Q242" i="4"/>
  <c r="P243" i="4"/>
  <c r="Q243" i="4"/>
  <c r="P244" i="4"/>
  <c r="Q244" i="4"/>
  <c r="P245" i="4"/>
  <c r="Q245" i="4"/>
  <c r="P246" i="4"/>
  <c r="Q246" i="4"/>
  <c r="P247" i="4"/>
  <c r="Q247" i="4"/>
  <c r="P248" i="4"/>
  <c r="Q248" i="4"/>
  <c r="P249" i="4"/>
  <c r="Q249" i="4"/>
  <c r="P250" i="4"/>
  <c r="Q250" i="4"/>
  <c r="P251" i="4"/>
  <c r="Q251" i="4"/>
  <c r="P252" i="4"/>
  <c r="Q252" i="4"/>
  <c r="P253" i="4"/>
  <c r="Q253" i="4"/>
  <c r="P254" i="4"/>
  <c r="Q254" i="4"/>
  <c r="P255" i="4"/>
  <c r="Q255" i="4"/>
  <c r="P256" i="4"/>
  <c r="Q256" i="4"/>
  <c r="P257" i="4"/>
  <c r="Q257" i="4"/>
  <c r="P258" i="4"/>
  <c r="Q258" i="4"/>
  <c r="P259" i="4"/>
  <c r="Q259" i="4"/>
  <c r="P260" i="4"/>
  <c r="Q260" i="4"/>
  <c r="P261" i="4"/>
  <c r="Q261" i="4"/>
  <c r="P262" i="4"/>
  <c r="Q262" i="4"/>
  <c r="P263" i="4"/>
  <c r="Q263" i="4"/>
  <c r="P264" i="4"/>
  <c r="Q264" i="4"/>
  <c r="P265" i="4"/>
  <c r="Q265" i="4"/>
  <c r="P266" i="4"/>
  <c r="Q266" i="4"/>
  <c r="P267" i="4"/>
  <c r="Q267" i="4"/>
  <c r="P268" i="4"/>
  <c r="Q268" i="4"/>
  <c r="P269" i="4"/>
  <c r="Q269" i="4"/>
  <c r="P270" i="4"/>
  <c r="Q270" i="4"/>
  <c r="P271" i="4"/>
  <c r="Q271" i="4"/>
  <c r="P272" i="4"/>
  <c r="Q272" i="4"/>
  <c r="P273" i="4"/>
  <c r="Q273" i="4"/>
  <c r="P274" i="4"/>
  <c r="Q274" i="4"/>
  <c r="P275" i="4"/>
  <c r="Q275" i="4"/>
  <c r="P276" i="4"/>
  <c r="Q276" i="4"/>
  <c r="P277" i="4"/>
  <c r="Q277" i="4"/>
  <c r="P278" i="4"/>
  <c r="Q278" i="4"/>
  <c r="P279" i="4"/>
  <c r="Q279" i="4"/>
  <c r="P280" i="4"/>
  <c r="Q280" i="4"/>
  <c r="P281" i="4"/>
  <c r="Q281" i="4"/>
  <c r="P282" i="4"/>
  <c r="Q282" i="4"/>
  <c r="P283" i="4"/>
  <c r="Q283" i="4"/>
  <c r="P284" i="4"/>
  <c r="Q284" i="4"/>
  <c r="P285" i="4"/>
  <c r="Q285" i="4"/>
  <c r="P286" i="4"/>
  <c r="Q286" i="4"/>
  <c r="P287" i="4"/>
  <c r="Q287" i="4"/>
  <c r="P288" i="4"/>
  <c r="Q288" i="4"/>
  <c r="P289" i="4"/>
  <c r="Q289" i="4"/>
  <c r="P290" i="4"/>
  <c r="Q290" i="4"/>
  <c r="P291" i="4"/>
  <c r="Q291" i="4"/>
  <c r="P292" i="4"/>
  <c r="Q292" i="4"/>
  <c r="P293" i="4"/>
  <c r="Q293" i="4"/>
  <c r="P294" i="4"/>
  <c r="Q294" i="4"/>
  <c r="P295" i="4"/>
  <c r="Q295" i="4"/>
  <c r="P296" i="4"/>
  <c r="Q296" i="4"/>
  <c r="P297" i="4"/>
  <c r="Q297" i="4"/>
  <c r="P298" i="4"/>
  <c r="Q298" i="4"/>
  <c r="P299" i="4"/>
  <c r="Q299" i="4"/>
  <c r="P300" i="4"/>
  <c r="Q300" i="4"/>
  <c r="P301" i="4"/>
  <c r="Q301" i="4"/>
  <c r="P302" i="4"/>
  <c r="Q302" i="4"/>
  <c r="P303" i="4"/>
  <c r="Q303" i="4"/>
  <c r="P304" i="4"/>
  <c r="Q304" i="4"/>
  <c r="P305" i="4"/>
  <c r="Q305" i="4"/>
  <c r="P306" i="4"/>
  <c r="Q306" i="4"/>
  <c r="P307" i="4"/>
  <c r="Q307" i="4"/>
  <c r="P308" i="4"/>
  <c r="Q308" i="4"/>
  <c r="P309" i="4"/>
  <c r="Q309" i="4"/>
  <c r="P310" i="4"/>
  <c r="Q310" i="4"/>
  <c r="P311" i="4"/>
  <c r="Q311" i="4"/>
  <c r="P312" i="4"/>
  <c r="Q312" i="4"/>
  <c r="P313" i="4"/>
  <c r="Q313" i="4"/>
  <c r="P314" i="4"/>
  <c r="Q314" i="4"/>
  <c r="P315" i="4"/>
  <c r="Q315" i="4"/>
  <c r="P316" i="4"/>
  <c r="Q316" i="4"/>
  <c r="P317" i="4"/>
  <c r="Q317" i="4"/>
  <c r="P318" i="4"/>
  <c r="Q318" i="4"/>
  <c r="P319" i="4"/>
  <c r="Q319" i="4"/>
  <c r="P320" i="4"/>
  <c r="Q320" i="4"/>
  <c r="P321" i="4"/>
  <c r="Q321" i="4"/>
  <c r="P322" i="4"/>
  <c r="Q322" i="4"/>
  <c r="P323" i="4"/>
  <c r="Q323" i="4"/>
  <c r="P324" i="4"/>
  <c r="Q324" i="4"/>
  <c r="P325" i="4"/>
  <c r="Q325" i="4"/>
  <c r="P326" i="4"/>
  <c r="Q326" i="4"/>
  <c r="P327" i="4"/>
  <c r="Q327" i="4"/>
  <c r="P328" i="4"/>
  <c r="Q328" i="4"/>
  <c r="P329" i="4"/>
  <c r="Q329" i="4"/>
  <c r="P330" i="4"/>
  <c r="Q330" i="4"/>
  <c r="P331" i="4"/>
  <c r="Q331" i="4"/>
  <c r="P332" i="4"/>
  <c r="Q332" i="4"/>
  <c r="P333" i="4"/>
  <c r="Q333" i="4"/>
  <c r="P334" i="4"/>
  <c r="Q334" i="4"/>
  <c r="P335" i="4"/>
  <c r="Q335" i="4"/>
  <c r="P336" i="4"/>
  <c r="Q336" i="4"/>
  <c r="P337" i="4"/>
  <c r="Q337" i="4"/>
  <c r="P338" i="4"/>
  <c r="Q338" i="4"/>
  <c r="P339" i="4"/>
  <c r="Q339" i="4"/>
  <c r="P340" i="4"/>
  <c r="Q340" i="4"/>
  <c r="P341" i="4"/>
  <c r="Q341" i="4"/>
  <c r="P342" i="4"/>
  <c r="Q342" i="4"/>
  <c r="P343" i="4"/>
  <c r="Q343" i="4"/>
  <c r="P344" i="4"/>
  <c r="Q344" i="4"/>
  <c r="P345" i="4"/>
  <c r="Q345" i="4"/>
  <c r="P346" i="4"/>
  <c r="Q346" i="4"/>
  <c r="P347" i="4"/>
  <c r="Q347" i="4"/>
  <c r="P348" i="4"/>
  <c r="Q348" i="4"/>
  <c r="P349" i="4"/>
  <c r="Q349" i="4"/>
  <c r="P350" i="4"/>
  <c r="Q350" i="4"/>
  <c r="P351" i="4"/>
  <c r="Q351" i="4"/>
  <c r="P352" i="4"/>
  <c r="Q352" i="4"/>
  <c r="P353" i="4"/>
  <c r="Q353" i="4"/>
  <c r="P354" i="4"/>
  <c r="Q354" i="4"/>
  <c r="P355" i="4"/>
  <c r="Q355" i="4"/>
  <c r="P356" i="4"/>
  <c r="Q356" i="4"/>
  <c r="P357" i="4"/>
  <c r="Q357" i="4"/>
  <c r="P358" i="4"/>
  <c r="Q358" i="4"/>
  <c r="P359" i="4"/>
  <c r="Q359" i="4"/>
  <c r="P360" i="4"/>
  <c r="Q360" i="4"/>
  <c r="P361" i="4"/>
  <c r="Q361" i="4"/>
  <c r="P362" i="4"/>
  <c r="Q362" i="4"/>
  <c r="P363" i="4"/>
  <c r="Q363" i="4"/>
  <c r="P364" i="4"/>
  <c r="Q364" i="4"/>
  <c r="P365" i="4"/>
  <c r="Q365" i="4"/>
  <c r="P366" i="4"/>
  <c r="Q366" i="4"/>
  <c r="P367" i="4"/>
  <c r="Q367" i="4"/>
  <c r="P368" i="4"/>
  <c r="Q368" i="4"/>
  <c r="P369" i="4"/>
  <c r="Q369" i="4"/>
  <c r="P370" i="4"/>
  <c r="Q370" i="4"/>
  <c r="P371" i="4"/>
  <c r="Q371" i="4"/>
  <c r="P372" i="4"/>
  <c r="Q372" i="4"/>
  <c r="P373" i="4"/>
  <c r="Q373" i="4"/>
  <c r="P374" i="4"/>
  <c r="Q374" i="4"/>
  <c r="P375" i="4"/>
  <c r="Q375" i="4"/>
  <c r="P376" i="4"/>
  <c r="Q376" i="4"/>
  <c r="P377" i="4"/>
  <c r="Q377" i="4"/>
  <c r="P378" i="4"/>
  <c r="Q378" i="4"/>
  <c r="P379" i="4"/>
  <c r="Q379" i="4"/>
  <c r="P380" i="4"/>
  <c r="Q380" i="4"/>
  <c r="P381" i="4"/>
  <c r="Q381" i="4"/>
  <c r="P382" i="4"/>
  <c r="Q382" i="4"/>
  <c r="P383" i="4"/>
  <c r="Q383" i="4"/>
  <c r="P384" i="4"/>
  <c r="Q384" i="4"/>
  <c r="P385" i="4"/>
  <c r="Q385" i="4"/>
  <c r="P386" i="4"/>
  <c r="Q386" i="4"/>
  <c r="P387" i="4"/>
  <c r="Q387" i="4"/>
  <c r="P388" i="4"/>
  <c r="Q388" i="4"/>
  <c r="P389" i="4"/>
  <c r="Q389" i="4"/>
  <c r="P390" i="4"/>
  <c r="Q390" i="4"/>
  <c r="P391" i="4"/>
  <c r="Q391" i="4"/>
  <c r="P392" i="4"/>
  <c r="Q392" i="4"/>
  <c r="P393" i="4"/>
  <c r="Q393" i="4"/>
  <c r="P394" i="4"/>
  <c r="Q394" i="4"/>
  <c r="P395" i="4"/>
  <c r="Q395" i="4"/>
  <c r="P396" i="4"/>
  <c r="Q396" i="4"/>
  <c r="P397" i="4"/>
  <c r="Q397" i="4"/>
  <c r="P398" i="4"/>
  <c r="Q398" i="4"/>
  <c r="P399" i="4"/>
  <c r="Q399" i="4"/>
  <c r="P400" i="4"/>
  <c r="Q400" i="4"/>
  <c r="P401" i="4"/>
  <c r="Q401" i="4"/>
  <c r="P402" i="4"/>
  <c r="Q402" i="4"/>
  <c r="P403" i="4"/>
  <c r="Q403" i="4"/>
  <c r="P404" i="4"/>
  <c r="Q404" i="4"/>
  <c r="P405" i="4"/>
  <c r="Q405" i="4"/>
  <c r="P406" i="4"/>
  <c r="Q406" i="4"/>
  <c r="P407" i="4"/>
  <c r="Q407" i="4"/>
  <c r="P408" i="4"/>
  <c r="Q408" i="4"/>
  <c r="P409" i="4"/>
  <c r="Q409" i="4"/>
  <c r="P410" i="4"/>
  <c r="Q410" i="4"/>
  <c r="P411" i="4"/>
  <c r="Q411" i="4"/>
  <c r="P412" i="4"/>
  <c r="Q412" i="4"/>
  <c r="P413" i="4"/>
  <c r="Q413" i="4"/>
  <c r="P414" i="4"/>
  <c r="Q414" i="4"/>
  <c r="P415" i="4"/>
  <c r="Q415" i="4"/>
  <c r="P416" i="4"/>
  <c r="Q416" i="4"/>
  <c r="P417" i="4"/>
  <c r="Q417" i="4"/>
  <c r="P418" i="4"/>
  <c r="Q418" i="4"/>
  <c r="P419" i="4"/>
  <c r="Q419" i="4"/>
  <c r="P420" i="4"/>
  <c r="Q420" i="4"/>
  <c r="P421" i="4"/>
  <c r="Q421" i="4"/>
  <c r="P422" i="4"/>
  <c r="Q422" i="4"/>
  <c r="P423" i="4"/>
  <c r="Q423" i="4"/>
  <c r="P424" i="4"/>
  <c r="Q424" i="4"/>
  <c r="P425" i="4"/>
  <c r="Q425" i="4"/>
  <c r="P426" i="4"/>
  <c r="Q426" i="4"/>
  <c r="P427" i="4"/>
  <c r="Q427" i="4"/>
  <c r="P428" i="4"/>
  <c r="Q428" i="4"/>
  <c r="P429" i="4"/>
  <c r="Q429" i="4"/>
  <c r="P430" i="4"/>
  <c r="Q430" i="4"/>
  <c r="P431" i="4"/>
  <c r="Q431" i="4"/>
  <c r="P432" i="4"/>
  <c r="Q432" i="4"/>
  <c r="P433" i="4"/>
  <c r="Q433" i="4"/>
  <c r="P434" i="4"/>
  <c r="Q434" i="4"/>
  <c r="P435" i="4"/>
  <c r="Q435" i="4"/>
  <c r="P436" i="4"/>
  <c r="Q436" i="4"/>
  <c r="P437" i="4"/>
  <c r="Q437" i="4"/>
  <c r="P438" i="4"/>
  <c r="Q438" i="4"/>
  <c r="P439" i="4"/>
  <c r="Q439" i="4"/>
  <c r="P440" i="4"/>
  <c r="Q440" i="4"/>
  <c r="P441" i="4"/>
  <c r="Q441" i="4"/>
  <c r="P442" i="4"/>
  <c r="Q442" i="4"/>
  <c r="P443" i="4"/>
  <c r="Q443" i="4"/>
  <c r="P444" i="4"/>
  <c r="Q444" i="4"/>
  <c r="P445" i="4"/>
  <c r="Q445" i="4"/>
  <c r="P446" i="4"/>
  <c r="Q446" i="4"/>
  <c r="P447" i="4"/>
  <c r="Q447" i="4"/>
  <c r="P448" i="4"/>
  <c r="Q448" i="4"/>
  <c r="P449" i="4"/>
  <c r="Q449" i="4"/>
  <c r="P450" i="4"/>
  <c r="Q450" i="4"/>
  <c r="P451" i="4"/>
  <c r="Q451" i="4"/>
  <c r="P452" i="4"/>
  <c r="Q452" i="4"/>
  <c r="P453" i="4"/>
  <c r="Q453" i="4"/>
  <c r="P454" i="4"/>
  <c r="Q454" i="4"/>
  <c r="P455" i="4"/>
  <c r="Q455" i="4"/>
  <c r="P456" i="4"/>
  <c r="Q456" i="4"/>
  <c r="P457" i="4"/>
  <c r="Q457" i="4"/>
  <c r="P458" i="4"/>
  <c r="Q458" i="4"/>
  <c r="P459" i="4"/>
  <c r="Q459" i="4"/>
  <c r="P460" i="4"/>
  <c r="Q460" i="4"/>
  <c r="P461" i="4"/>
  <c r="Q461" i="4"/>
  <c r="P462" i="4"/>
  <c r="Q462" i="4"/>
  <c r="P463" i="4"/>
  <c r="Q463" i="4"/>
  <c r="P464" i="4"/>
  <c r="Q464" i="4"/>
  <c r="P465" i="4"/>
  <c r="Q465" i="4"/>
  <c r="P466" i="4"/>
  <c r="Q466" i="4"/>
  <c r="P467" i="4"/>
  <c r="Q467" i="4"/>
  <c r="P468" i="4"/>
  <c r="Q468" i="4"/>
  <c r="P469" i="4"/>
  <c r="Q469" i="4"/>
  <c r="P470" i="4"/>
  <c r="Q470" i="4"/>
  <c r="P471" i="4"/>
  <c r="Q471" i="4"/>
  <c r="P472" i="4"/>
  <c r="Q472" i="4"/>
  <c r="P473" i="4"/>
  <c r="Q473" i="4"/>
  <c r="P474" i="4"/>
  <c r="Q474" i="4"/>
  <c r="P475" i="4"/>
  <c r="Q475" i="4"/>
  <c r="P476" i="4"/>
  <c r="Q476" i="4"/>
  <c r="P477" i="4"/>
  <c r="Q477" i="4"/>
  <c r="P478" i="4"/>
  <c r="Q478" i="4"/>
  <c r="P479" i="4"/>
  <c r="Q479" i="4"/>
  <c r="P480" i="4"/>
  <c r="Q480" i="4"/>
  <c r="P481" i="4"/>
  <c r="Q481" i="4"/>
  <c r="P482" i="4"/>
  <c r="Q482" i="4"/>
  <c r="P483" i="4"/>
  <c r="Q483" i="4"/>
  <c r="P484" i="4"/>
  <c r="Q484" i="4"/>
  <c r="P485" i="4"/>
  <c r="Q485" i="4"/>
  <c r="P486" i="4"/>
  <c r="Q486" i="4"/>
  <c r="P487" i="4"/>
  <c r="Q487" i="4"/>
  <c r="P488" i="4"/>
  <c r="Q488" i="4"/>
  <c r="P489" i="4"/>
  <c r="Q489" i="4"/>
  <c r="P490" i="4"/>
  <c r="Q490" i="4"/>
  <c r="P491" i="4"/>
  <c r="Q491" i="4"/>
  <c r="P492" i="4"/>
  <c r="Q492" i="4"/>
  <c r="P493" i="4"/>
  <c r="Q493" i="4"/>
  <c r="P494" i="4"/>
  <c r="Q494" i="4"/>
  <c r="P495" i="4"/>
  <c r="Q495" i="4"/>
  <c r="P496" i="4"/>
  <c r="Q496" i="4"/>
  <c r="P497" i="4"/>
  <c r="Q497" i="4"/>
  <c r="P498" i="4"/>
  <c r="Q498" i="4"/>
  <c r="P499" i="4"/>
  <c r="Q499" i="4"/>
  <c r="P500" i="4"/>
  <c r="Q500" i="4"/>
  <c r="P501" i="4"/>
  <c r="Q501" i="4"/>
  <c r="P502" i="4"/>
  <c r="Q502" i="4"/>
  <c r="P503" i="4"/>
  <c r="Q503" i="4"/>
  <c r="P504" i="4"/>
  <c r="Q504" i="4"/>
  <c r="P505" i="4"/>
  <c r="Q505" i="4"/>
  <c r="P506" i="4"/>
  <c r="Q506" i="4"/>
  <c r="P507" i="4"/>
  <c r="Q507" i="4"/>
  <c r="P508" i="4"/>
  <c r="Q508" i="4"/>
  <c r="P509" i="4"/>
  <c r="Q509" i="4"/>
  <c r="P510" i="4"/>
  <c r="Q510" i="4"/>
  <c r="P511" i="4"/>
  <c r="Q511" i="4"/>
  <c r="P512" i="4"/>
  <c r="Q512" i="4"/>
  <c r="P513" i="4"/>
  <c r="Q513" i="4"/>
  <c r="P514" i="4"/>
  <c r="Q514" i="4"/>
  <c r="P515" i="4"/>
  <c r="Q515" i="4"/>
  <c r="P516" i="4"/>
  <c r="Q516" i="4"/>
  <c r="P517" i="4"/>
  <c r="Q517" i="4"/>
  <c r="P518" i="4"/>
  <c r="Q518" i="4"/>
  <c r="P519" i="4"/>
  <c r="Q519" i="4"/>
  <c r="P520" i="4"/>
  <c r="Q520" i="4"/>
  <c r="P521" i="4"/>
  <c r="Q521" i="4"/>
  <c r="P522" i="4"/>
  <c r="Q522" i="4"/>
  <c r="P523" i="4"/>
  <c r="Q523" i="4"/>
  <c r="P524" i="4"/>
  <c r="Q524" i="4"/>
  <c r="P525" i="4"/>
  <c r="Q525" i="4"/>
  <c r="P526" i="4"/>
  <c r="Q526" i="4"/>
  <c r="P527" i="4"/>
  <c r="Q527" i="4"/>
  <c r="P528" i="4"/>
  <c r="Q528" i="4"/>
  <c r="P529" i="4"/>
  <c r="Q529" i="4"/>
  <c r="P530" i="4"/>
  <c r="Q530" i="4"/>
  <c r="P531" i="4"/>
  <c r="Q531" i="4"/>
  <c r="P532" i="4"/>
  <c r="Q532" i="4"/>
  <c r="P533" i="4"/>
  <c r="Q533" i="4"/>
  <c r="P534" i="4"/>
  <c r="Q534" i="4"/>
  <c r="P535" i="4"/>
  <c r="Q535" i="4"/>
  <c r="P536" i="4"/>
  <c r="Q536" i="4"/>
  <c r="P537" i="4"/>
  <c r="Q537" i="4"/>
  <c r="P538" i="4"/>
  <c r="Q538" i="4"/>
  <c r="P539" i="4"/>
  <c r="Q539" i="4"/>
  <c r="P540" i="4"/>
  <c r="Q540" i="4"/>
  <c r="P541" i="4"/>
  <c r="Q541" i="4"/>
  <c r="P542" i="4"/>
  <c r="Q542" i="4"/>
  <c r="P543" i="4"/>
  <c r="Q543" i="4"/>
  <c r="P544" i="4"/>
  <c r="Q544" i="4"/>
  <c r="P545" i="4"/>
  <c r="Q545" i="4"/>
  <c r="P546" i="4"/>
  <c r="Q546" i="4"/>
  <c r="W10" i="7" l="1"/>
  <c r="I7" i="4" l="1"/>
  <c r="H7" i="4"/>
  <c r="R7" i="4"/>
  <c r="J7" i="4"/>
  <c r="K7" i="4"/>
  <c r="S7" i="4"/>
  <c r="P7" i="4"/>
  <c r="Q7" i="4"/>
  <c r="G7" i="4" l="1"/>
  <c r="F7" i="4"/>
  <c r="L7" i="4"/>
  <c r="E7" i="4"/>
  <c r="M7" i="4"/>
  <c r="N7" i="4"/>
  <c r="O7" i="4"/>
  <c r="D7" i="4"/>
</calcChain>
</file>

<file path=xl/sharedStrings.xml><?xml version="1.0" encoding="utf-8"?>
<sst xmlns="http://schemas.openxmlformats.org/spreadsheetml/2006/main" count="2793" uniqueCount="760">
  <si>
    <t>N</t>
  </si>
  <si>
    <t>Показатель</t>
  </si>
  <si>
    <t>Динамика изменения показателя</t>
  </si>
  <si>
    <t>ВН</t>
  </si>
  <si>
    <t>1.1</t>
  </si>
  <si>
    <t>ВН (110 кВ и выше)</t>
  </si>
  <si>
    <t>-</t>
  </si>
  <si>
    <t>1.2</t>
  </si>
  <si>
    <t>1.3</t>
  </si>
  <si>
    <t>1.4</t>
  </si>
  <si>
    <t>2.1</t>
  </si>
  <si>
    <t>2.2</t>
  </si>
  <si>
    <t>2.3</t>
  </si>
  <si>
    <t>2.4</t>
  </si>
  <si>
    <t>СН2</t>
  </si>
  <si>
    <t>3.1</t>
  </si>
  <si>
    <t>3.2</t>
  </si>
  <si>
    <t>3.3</t>
  </si>
  <si>
    <t>3.4</t>
  </si>
  <si>
    <t>НН</t>
  </si>
  <si>
    <t>4.1</t>
  </si>
  <si>
    <t>4.2</t>
  </si>
  <si>
    <t>4.3</t>
  </si>
  <si>
    <t>4.4</t>
  </si>
  <si>
    <t>5.1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</si>
  <si>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</si>
  <si>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</si>
  <si>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</si>
  <si>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Категории обращений потребителей</t>
  </si>
  <si>
    <t>до 15 кВт включительно</t>
  </si>
  <si>
    <t>Формы обслуживания</t>
  </si>
  <si>
    <t>свыше 15 кВт и до 150 кВт включительно</t>
  </si>
  <si>
    <t>свыше 150 кВт и менее 670 кВт</t>
  </si>
  <si>
    <t>не менее 670 кВт</t>
  </si>
  <si>
    <t>Очная форма</t>
  </si>
  <si>
    <t>объекты по производству электрической энергии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</si>
  <si>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</si>
  <si>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</si>
  <si>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</si>
  <si>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Динамика изменения показателя, %</t>
  </si>
  <si>
    <t>Прочее</t>
  </si>
  <si>
    <t>Число заявок на технологическое присоединение, поданных заявителями, штуки</t>
  </si>
  <si>
    <t>Всего обращений потребителей, в том числе:</t>
  </si>
  <si>
    <t>оказание услуг по передаче электрической энергии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</si>
  <si>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</si>
  <si>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Офис обслуживания потребителей</t>
  </si>
  <si>
    <t>Тип офиса</t>
  </si>
  <si>
    <t>осуществление технологического присоединения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</si>
  <si>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</si>
  <si>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</si>
  <si>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</si>
  <si>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</si>
  <si>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</si>
  <si>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</si>
  <si>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</si>
  <si>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</si>
  <si>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</si>
  <si>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коммерческий учет электрической энергии</t>
  </si>
  <si>
    <t>по вине сторонних лиц</t>
  </si>
  <si>
    <t>качество обслуживания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</si>
  <si>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</si>
  <si>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1.5</t>
  </si>
  <si>
    <t>техническое обслуживание электросетевых объектов</t>
  </si>
  <si>
    <t>Число заключенных договоров об осуществлении технологического присоединения к электрическим сетям, штуки</t>
  </si>
  <si>
    <t>1.6</t>
  </si>
  <si>
    <t>прочее (указать)</t>
  </si>
  <si>
    <t>Число исполненных договоров об осуществлении технологического присоединения к электрическим сетям, штуки</t>
  </si>
  <si>
    <t>Жалобы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</si>
  <si>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</si>
  <si>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оказание услуг по передаче электрической энергии, в том числе:</t>
  </si>
  <si>
    <t>7.1</t>
  </si>
  <si>
    <t>качество услуг по передаче электрической энергии</t>
  </si>
  <si>
    <t>7.2</t>
  </si>
  <si>
    <t>по вине заявителя</t>
  </si>
  <si>
    <t>качество электрической энергии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</si>
  <si>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</si>
  <si>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2.5</t>
  </si>
  <si>
    <t>2.6</t>
  </si>
  <si>
    <t>2.7</t>
  </si>
  <si>
    <t>техническое обслуживание объектов электросетевого хозяйства</t>
  </si>
  <si>
    <t>2.8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</si>
  <si>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</si>
  <si>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</si>
  <si>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</si>
  <si>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</si>
  <si>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Наименование</t>
  </si>
  <si>
    <t>Единица измерения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</si>
  <si>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</si>
  <si>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</si>
  <si>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</si>
  <si>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</si>
  <si>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</si>
  <si>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</si>
  <si>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(наименование сетевой организации)</t>
  </si>
  <si>
    <t>ВЛ-35 кВ</t>
  </si>
  <si>
    <t>ПС 35/6 кВ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</si>
  <si>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</si>
  <si>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</si>
  <si>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</si>
  <si>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</si>
  <si>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</si>
  <si>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</si>
  <si>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</si>
  <si>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</si>
  <si>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</si>
  <si>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</si>
  <si>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</si>
  <si>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</si>
  <si>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</si>
  <si>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</si>
  <si>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Коммерческий учет электрической энергии</t>
  </si>
  <si>
    <t>Качество обслуживания потребителей</t>
  </si>
  <si>
    <t>Качество услуг по передаче электрической энергии</t>
  </si>
  <si>
    <t>Качество электрической энергии</t>
  </si>
  <si>
    <t>Заключение договора на оказание услуг по передаче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</si>
  <si>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</si>
  <si>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</si>
  <si>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</si>
  <si>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</si>
  <si>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</si>
  <si>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3</t>
  </si>
  <si>
    <t>1.</t>
  </si>
  <si>
    <t>2.</t>
  </si>
  <si>
    <t>3.</t>
  </si>
  <si>
    <t>Проведение планово-предупредительных ремонтов, диагностика электросетевых объектов с целью сокращения времени и частоты в перерывах электроснабженя потребителей вызванных внерегламентными отключениями</t>
  </si>
  <si>
    <t>Усовершенствование системы оповещения потребителей об ограничении подачи электроэнергии в связи с плановыми ремонтными роботами</t>
  </si>
  <si>
    <t>Внедрение в производственную деятельность системы автоматизации бизнес-процессов энергетических компаний в разрезе технологического присоединения, а также работы по ее улучшению</t>
  </si>
  <si>
    <t>2.3. Мероприятия, выполненные сетевой организацией в целях повышения качества оказания услуг по передаче электрической энергии в отчетном периоде.
Основной целью повышения надежности и качества оказания услуг по передаче электрической энергии является снижение продолжительности и частоты плановых отключений, а также вероятности и продолжительности аварийных прекращений подачи электрической энергии потребителям.
С целью повышения надежности в выполняется:
­ анализ послеаварийных режимов и изучение наиболее характерных причин повреждений с целью разработки мер по предотвращению подобных аварийных ситуаций;
­ совершенствование системы организации ремонтов, направленное на сокращение количества плановых отключений при выводе из работы оборудования;
­ повышение надежности участков сети посредством замены наиболее ответственных элементов на новую элементную базу, позволяющую уменьшить риски повреждений (совершенствование требований по надежности к электрооборудованию линий электропередачи и подстанций, включая устройства РЗА, на этапах проектирования, закупок, строительства, монтажа и эксплуатации, строительство ВЛ 6-10 кВ с использованием подвесных изоляторов на опорах повышенной механической прочности и защищенных проводов или проводов АС);
­ создание оптимального аварийного запаса опор, проводов и других материалов (конструкций) для проведения ремонтов;
­ внедрение современной системы механизации и связи для сокращения времени восстановления ЛЭП после аварии, а также прогнозирования аварийных ситуаций;
­ отработка навыков четкой и слаженной работы персонала аварийных бригад при ликвидации последствий массовых стихийных явлений;
­ приобретение филиалами передвижных электростанций для обеспечения бесперебойного электроснабжения электроустановок потребителей при проведении плановых и/или аварийных ремонтов.
В целях повышения надежности работы электросетевого комплекса, установления эффективного контроля за своевременным выявлением причин часто отключаемых энергообъектов, разработкой и реализацией мероприятий, направленных на снижение уровня аварийности:
­ постоянный мониторинг уровня аварийности;
­ разработка и контроль выполнения мероприятий по повышению надежности по объектам.</t>
  </si>
  <si>
    <t>Динамика показателя %</t>
  </si>
  <si>
    <t>ВЛ-110 кВ</t>
  </si>
  <si>
    <t>ВЛ-6-10 кВ</t>
  </si>
  <si>
    <t>ВЛ-0.4 кВ</t>
  </si>
  <si>
    <t>КЛ-6-10 кВ</t>
  </si>
  <si>
    <t>КЛ-0.4 кВ</t>
  </si>
  <si>
    <t>ТП/КТП-6-10/0.4 кВ</t>
  </si>
  <si>
    <t>2023 год</t>
  </si>
  <si>
    <t xml:space="preserve">за </t>
  </si>
  <si>
    <t xml:space="preserve">  Информация о качестве обслуживания потребителей услуг </t>
  </si>
  <si>
    <t>1.3 Информация об объектах электросетевого хозяйства</t>
  </si>
  <si>
    <t xml:space="preserve">1.4 Уровень физического износа объектов электросетевого хозяйства </t>
  </si>
  <si>
    <t>2.1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отчетному.</t>
  </si>
  <si>
    <t>№</t>
  </si>
  <si>
    <t>Значение показателя, годы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</si>
  <si>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0"/>
        <color theme="1"/>
        <rFont val="Times New Roman"/>
        <family val="1"/>
        <charset val="204"/>
      </rPr>
      <t>SAIDI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1</t>
    </r>
  </si>
  <si>
    <t>ВН (110кВ и выше)</t>
  </si>
  <si>
    <t>СН1 (35-60кВ)</t>
  </si>
  <si>
    <t>СН2 (1-20кВ)</t>
  </si>
  <si>
    <t>НН (до 1кВ)</t>
  </si>
  <si>
    <t>2</t>
  </si>
  <si>
    <r>
      <t>Показатель средней частоты прекращений передачи электрической энергии  (П</t>
    </r>
    <r>
      <rPr>
        <vertAlign val="subscript"/>
        <sz val="10"/>
        <color theme="1"/>
        <rFont val="Times New Roman"/>
        <family val="1"/>
        <charset val="204"/>
      </rPr>
      <t>SAIFI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 xml:space="preserve">1 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</si>
  <si>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0"/>
        <color theme="1"/>
        <rFont val="Times New Roman"/>
        <family val="1"/>
        <charset val="204"/>
      </rPr>
      <t>SAIDI, план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2</t>
    </r>
  </si>
  <si>
    <t>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</si>
  <si>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0"/>
        <color theme="1"/>
        <rFont val="Times New Roman"/>
        <family val="1"/>
        <charset val="204"/>
      </rPr>
      <t>SAIFI, план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 xml:space="preserve">1 </t>
    </r>
  </si>
  <si>
    <t>5</t>
  </si>
  <si>
    <r>
      <t>Количество случаев нарушения качества электрической энергии, подтвержденных актами контролирующих организаций и (или) решениями суда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, шт.</t>
    </r>
  </si>
  <si>
    <r>
  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, шт.</t>
    </r>
  </si>
  <si>
    <r>
      <t>Структурная единица сетевой организации</t>
    </r>
    <r>
      <rPr>
        <vertAlign val="superscript"/>
        <sz val="9"/>
        <color theme="1"/>
        <rFont val="Times New Roman"/>
        <family val="1"/>
        <charset val="204"/>
      </rPr>
      <t>1</t>
    </r>
  </si>
  <si>
    <r>
      <t>Показатель средней продолжительности прекращений передачи электрической энергии, П</t>
    </r>
    <r>
      <rPr>
        <vertAlign val="subscript"/>
        <sz val="9"/>
        <color theme="1"/>
        <rFont val="Times New Roman"/>
        <family val="1"/>
        <charset val="204"/>
      </rPr>
      <t>SAIDI</t>
    </r>
    <r>
      <rPr>
        <vertAlign val="superscript"/>
        <sz val="9"/>
        <color theme="1"/>
        <rFont val="Times New Roman"/>
        <family val="1"/>
        <charset val="204"/>
      </rPr>
      <t>2</t>
    </r>
  </si>
  <si>
    <r>
      <t>Показатель средней частоты прекращений передачи электрической энергии,  П</t>
    </r>
    <r>
      <rPr>
        <vertAlign val="subscript"/>
        <sz val="9"/>
        <color theme="1"/>
        <rFont val="Times New Roman"/>
        <family val="1"/>
        <charset val="204"/>
      </rPr>
      <t>SAIFI</t>
    </r>
    <r>
      <rPr>
        <vertAlign val="superscript"/>
        <sz val="9"/>
        <color theme="1"/>
        <rFont val="Times New Roman"/>
        <family val="1"/>
        <charset val="204"/>
      </rPr>
      <t>2</t>
    </r>
    <r>
      <rPr>
        <sz val="9"/>
        <color theme="1"/>
        <rFont val="Times New Roman"/>
        <family val="1"/>
        <charset val="204"/>
      </rPr>
      <t xml:space="preserve"> 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</si>
  <si>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хозяйства,) П</t>
    </r>
    <r>
      <rPr>
        <vertAlign val="subscript"/>
        <sz val="9"/>
        <color theme="1"/>
        <rFont val="Times New Roman"/>
        <family val="1"/>
        <charset val="204"/>
      </rPr>
      <t>SAIDI</t>
    </r>
    <r>
      <rPr>
        <sz val="9"/>
        <color theme="1"/>
        <rFont val="Times New Roman"/>
        <family val="1"/>
        <charset val="204"/>
      </rPr>
      <t xml:space="preserve">, </t>
    </r>
    <r>
      <rPr>
        <vertAlign val="subscript"/>
        <sz val="9"/>
        <color theme="1"/>
        <rFont val="Times New Roman"/>
        <family val="1"/>
        <charset val="204"/>
      </rPr>
      <t>план</t>
    </r>
    <r>
      <rPr>
        <vertAlign val="superscript"/>
        <sz val="9"/>
        <color theme="1"/>
        <rFont val="Times New Roman"/>
        <family val="1"/>
        <charset val="204"/>
      </rPr>
      <t>2</t>
    </r>
  </si>
  <si>
    <r>
      <t>Поакажатель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</t>
    </r>
    <r>
      <rPr>
        <vertAlign val="subscript"/>
        <sz val="9"/>
        <color theme="1"/>
        <rFont val="Times New Roman"/>
        <family val="1"/>
        <charset val="204"/>
      </rPr>
      <t>SAIFI</t>
    </r>
    <r>
      <rPr>
        <sz val="9"/>
        <color theme="1"/>
        <rFont val="Times New Roman"/>
        <family val="1"/>
        <charset val="204"/>
      </rPr>
      <t xml:space="preserve">, </t>
    </r>
    <r>
      <rPr>
        <vertAlign val="subscript"/>
        <sz val="9"/>
        <color theme="1"/>
        <rFont val="Times New Roman"/>
        <family val="1"/>
        <charset val="204"/>
      </rPr>
      <t>план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</si>
  <si>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Показатель качества оказания услуг по передаче электрической энергии (отношение общего числа зарегистрированных случаев нарушение качества электрической энергии по вине сетевой организации к максимальному количеству потребителей. Обслуживаемых такой структурной единицей сетевой организации в отчетном периоде)</t>
  </si>
  <si>
    <t>СНI</t>
  </si>
  <si>
    <t>Заринский УЭС</t>
  </si>
  <si>
    <t>Кытмановский УЭС</t>
  </si>
  <si>
    <t>Голухинский УЭС</t>
  </si>
  <si>
    <t>Новоалтайский УЭС</t>
  </si>
  <si>
    <t>Бийский УЭС</t>
  </si>
  <si>
    <t>Сибирский УЭС</t>
  </si>
  <si>
    <t>Всего по сетевой организации</t>
  </si>
  <si>
    <t>Барнаульский УЭС</t>
  </si>
  <si>
    <t>Павловский УЭС</t>
  </si>
  <si>
    <t>1. Общая информация о сетевой организации</t>
  </si>
  <si>
    <t>2. Информация о качестве услуг по передаче электрической энергии</t>
  </si>
  <si>
    <t>2.2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</si>
  <si>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2.4. Прочая информация, которую сетевая организация считает целесообразной для включения в отчет, касающаяся качества оказания услуг по передаче электрической энергии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</si>
  <si>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</si>
  <si>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</si>
  <si>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</si>
  <si>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</si>
  <si>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</si>
  <si>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ВСЕГО</t>
  </si>
  <si>
    <t>Номер и дата акта расследования технологического нарушения, записи в оперативном журнале</t>
  </si>
  <si>
    <t>СН1 (35 кВ)</t>
  </si>
  <si>
    <t>СН2 (6-20 кВ)</t>
  </si>
  <si>
    <t>НН (0,22-1 кВ)</t>
  </si>
  <si>
    <t>В</t>
  </si>
  <si>
    <t>П</t>
  </si>
  <si>
    <t>Продолжительность • точки</t>
  </si>
  <si>
    <t>Продолжительность • точки ВН</t>
  </si>
  <si>
    <t>Продолжительность • точки СН1</t>
  </si>
  <si>
    <t>Продолжительность • точки СН2</t>
  </si>
  <si>
    <t>Продолжительность • точки НН</t>
  </si>
  <si>
    <t>8.1.1 Всего точек</t>
  </si>
  <si>
    <t>3.4. Сведения о качестве услуг по технологическому присоединению к электрическим сетям сетевой организации.</t>
  </si>
  <si>
    <t>4. Качество обслуживания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</si>
  <si>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</si>
  <si>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Общее число телефонных вызовов от потребителей по которым ответил оператор сетевой организации</t>
  </si>
  <si>
    <t>4.3. Информация о заочном обслуживании потребителей посредством телефонной связи.</t>
  </si>
  <si>
    <t>4.5. 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организаций.</t>
  </si>
  <si>
    <t>4.4. 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услуг.</t>
  </si>
  <si>
    <t>4.7 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организаций:</t>
  </si>
  <si>
    <t>В целях изучения уровня удовлетворенности потребителей качеством оказываемых услуг и определения направлений для улучшения процесса оказания услуг, в рамках исполнения Единых стандартов качества обслуживания сетевыми организациями потребителей услуг сетевых организаций сетевая организация ежегодно проводит следующие опросы:</t>
  </si>
  <si>
    <t>4.8 Мероприятия, выполняемые сетевой организацией в целях повышения качества обслуживания потребителей:</t>
  </si>
  <si>
    <t>1. Наибольшее число обращений всего - прочее;</t>
  </si>
  <si>
    <t>2. Наибольшее число обращений содержащих жалобу - качество электрической энергии;</t>
  </si>
  <si>
    <t>3. Наибольшее число обращений содержащих заявку на оказание услуг - прочее;</t>
  </si>
  <si>
    <t>Категория потребителей</t>
  </si>
  <si>
    <t>Количество, шт.</t>
  </si>
  <si>
    <t>1. Всего</t>
  </si>
  <si>
    <t>2.1. НН</t>
  </si>
  <si>
    <t>2.2. СН2</t>
  </si>
  <si>
    <t>2.3. СН1</t>
  </si>
  <si>
    <t>2.4. ВН</t>
  </si>
  <si>
    <t>3. В том числе по категориям надежности</t>
  </si>
  <si>
    <t>3.1. I категория</t>
  </si>
  <si>
    <t>3.2. II категория</t>
  </si>
  <si>
    <t>3.3. III категория</t>
  </si>
  <si>
    <t>4. В том числе по типу потребителей</t>
  </si>
  <si>
    <t>4.1. Физические лица</t>
  </si>
  <si>
    <t>4.2. Юридические лица</t>
  </si>
  <si>
    <t>1.2. 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(вводно-распределительное устройство, главный распределительный щит) в многоквартирные дома, бесхозяйные объекты электросетевого хозяйства, приборы учета с возможностью дистанционного сбора данных, а также динамика по отношению к году, предшествующему отчетному</t>
  </si>
  <si>
    <t>2. В том числе оборудованных приборами учета</t>
  </si>
  <si>
    <t>3. В том числе по типу потребителей</t>
  </si>
  <si>
    <t>3.1. Физические лица</t>
  </si>
  <si>
    <t>3.2. Юридические лица</t>
  </si>
  <si>
    <t>5. Безхозяйственные объекты электросетевого хозяйства</t>
  </si>
  <si>
    <t>6. Приборы учета с дистанционным сбором данных</t>
  </si>
  <si>
    <t>1.1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 (физические или юридические лица), а также динамика по отношению к году, предшествующему отчетному</t>
  </si>
  <si>
    <t>Перечень номеров телефонов, выделенных для обслуживания потребителей:                                          Номер телефона по вопросам энергоснабжения: Номера телефонов центров обработки телефонных вызовов: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</si>
  <si>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</si>
  <si>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ввремя на обслуживание потребителя,мин.</t>
  </si>
  <si>
    <t>2 2024.01.22</t>
  </si>
  <si>
    <t>1 2024.01.22</t>
  </si>
  <si>
    <t>5 2024.01.23</t>
  </si>
  <si>
    <t>7 2024.01.19</t>
  </si>
  <si>
    <t>3 2024.01.23</t>
  </si>
  <si>
    <t>4 2024.01.23</t>
  </si>
  <si>
    <t>6 2024.01.23</t>
  </si>
  <si>
    <t>8 2024.01.19</t>
  </si>
  <si>
    <t>12 2024.02.29</t>
  </si>
  <si>
    <t>11 2024.02.29</t>
  </si>
  <si>
    <t>10 2024.02.29</t>
  </si>
  <si>
    <t>09 2024.02.22</t>
  </si>
  <si>
    <t>13 2024.02.22</t>
  </si>
  <si>
    <t>14 2024.02.29</t>
  </si>
  <si>
    <t>15 2024.03.12</t>
  </si>
  <si>
    <t>16 2024.03.08</t>
  </si>
  <si>
    <t>17 2024.03.28</t>
  </si>
  <si>
    <t>18 2024.04.10</t>
  </si>
  <si>
    <t>19 2024.04.22</t>
  </si>
  <si>
    <t>20 2024.04.27</t>
  </si>
  <si>
    <t>21 2024.05.08</t>
  </si>
  <si>
    <t>22 2024.05.08</t>
  </si>
  <si>
    <t>23 2024.05.08</t>
  </si>
  <si>
    <t>24 2024.05.15</t>
  </si>
  <si>
    <t>25 2024.05.13</t>
  </si>
  <si>
    <t>26 2024.05.14</t>
  </si>
  <si>
    <t>27 2024.05.21</t>
  </si>
  <si>
    <t>28 2024.05.31</t>
  </si>
  <si>
    <t>29 2024.05.27</t>
  </si>
  <si>
    <t>30 2024.06.03</t>
  </si>
  <si>
    <t>31 2024.05.31</t>
  </si>
  <si>
    <t>32 2024.06.14</t>
  </si>
  <si>
    <t>33 2024.06.10</t>
  </si>
  <si>
    <t>34 2024.06.10</t>
  </si>
  <si>
    <t>36 2024.06.13</t>
  </si>
  <si>
    <t>35 2024.06.20</t>
  </si>
  <si>
    <t>37 2024.06.17</t>
  </si>
  <si>
    <t>38 2024.06.13</t>
  </si>
  <si>
    <t>40 2024.06.17</t>
  </si>
  <si>
    <t>39 2024.06.17</t>
  </si>
  <si>
    <t>41 2024.06.13</t>
  </si>
  <si>
    <t>42 2024.06.21</t>
  </si>
  <si>
    <t>43 2024.06.18</t>
  </si>
  <si>
    <t>44 2024.06.18</t>
  </si>
  <si>
    <t>45 2024.06.19</t>
  </si>
  <si>
    <t>46 2024.07.01</t>
  </si>
  <si>
    <t>47 2024.06.28</t>
  </si>
  <si>
    <t>48 2024.06.28</t>
  </si>
  <si>
    <t>50 2024.07.08</t>
  </si>
  <si>
    <t>49 2024.07.08</t>
  </si>
  <si>
    <t>51 2024.07.08</t>
  </si>
  <si>
    <t>54 2024.07.17</t>
  </si>
  <si>
    <t>53 2024.07.17</t>
  </si>
  <si>
    <t>52 2024.07.17</t>
  </si>
  <si>
    <t>56 2024.07.22</t>
  </si>
  <si>
    <t>55 2024.07.17</t>
  </si>
  <si>
    <t>57 2024.07.31</t>
  </si>
  <si>
    <t>58 2024.07.30</t>
  </si>
  <si>
    <t>59 2024.08.16</t>
  </si>
  <si>
    <t>60 2024.08.19</t>
  </si>
  <si>
    <t>64 2024.08.16</t>
  </si>
  <si>
    <t>62 2024.08.16</t>
  </si>
  <si>
    <t>61 2024.08.16</t>
  </si>
  <si>
    <t>63 2024.08.16</t>
  </si>
  <si>
    <t>65 2024.08.26</t>
  </si>
  <si>
    <t>67 2024.09.05</t>
  </si>
  <si>
    <t>66 2024.09.05</t>
  </si>
  <si>
    <t>68 2024.09.06</t>
  </si>
  <si>
    <t>69 2024.09.26</t>
  </si>
  <si>
    <t>70 2024.09.26</t>
  </si>
  <si>
    <t>71 2024.09.30</t>
  </si>
  <si>
    <t>71-1 2024.09.30</t>
  </si>
  <si>
    <t>72 2024.09.27</t>
  </si>
  <si>
    <t>73 2024.10.18</t>
  </si>
  <si>
    <t>73 2024.11.08</t>
  </si>
  <si>
    <t>74 2024.11.08</t>
  </si>
  <si>
    <t>75 2024.11.06</t>
  </si>
  <si>
    <t>76 2024.11.11</t>
  </si>
  <si>
    <t>77 2024.11.18</t>
  </si>
  <si>
    <t>78 2024.11.27</t>
  </si>
  <si>
    <t>79 2024.11.27</t>
  </si>
  <si>
    <t>80 2024.11.27</t>
  </si>
  <si>
    <t>81 2024.11.29</t>
  </si>
  <si>
    <t>82 2024.11.28</t>
  </si>
  <si>
    <t>83 2024.11.22</t>
  </si>
  <si>
    <t>84 2024.12.13</t>
  </si>
  <si>
    <t>85 2024.12.16</t>
  </si>
  <si>
    <t>86 2024.12</t>
  </si>
  <si>
    <t>87 2024.12.20</t>
  </si>
  <si>
    <t>88 2024.12.23</t>
  </si>
  <si>
    <t>89 2024.12.27</t>
  </si>
  <si>
    <t>90 2024.12.27</t>
  </si>
  <si>
    <t>91 2024.12.28</t>
  </si>
  <si>
    <t>Яровской УЭС</t>
  </si>
  <si>
    <t>ЗАТО Сибирский</t>
  </si>
  <si>
    <t>4.2 Информация о деятельности офисов обслуживания потребителей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</si>
  <si>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
На официальном сайте Общества реализованы следующие сервисы: 
- Возможность просмотра в реальном времени информации о мощности свободной для технологического присоединения.
3.3. Прочая информация, которую сетевая организация считает целесообразной для включения в отчет, касающаяся предоставления услуг по технологическому присоединению.
 -</t>
  </si>
  <si>
    <t>Мощность энергопринимающих устройств заявителя, кВт</t>
  </si>
  <si>
    <t>Категория надежности</t>
  </si>
  <si>
    <t>I - 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</si>
  <si>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</si>
  <si>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</si>
  <si>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</si>
  <si>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</si>
  <si>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 сельская местность/300 - городская местность</t>
  </si>
  <si>
    <t>Да</t>
  </si>
  <si>
    <t>КЛ</t>
  </si>
  <si>
    <t>ВЛ</t>
  </si>
  <si>
    <t>Нет</t>
  </si>
  <si>
    <t xml:space="preserve">4.6. 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АЭС").
- Уменьшение сроков мероприятий по технологическому присоединению.
</t>
  </si>
  <si>
    <t>Опрос потребителей, получивших услугу по технологическому присоединению к электрическим сетям.</t>
  </si>
  <si>
    <t>Анкета удовлетворенности качеством услуг.</t>
  </si>
  <si>
    <t>Выполнение плана технического обслуживания и ремонтов, разработка ивестиционной программы, а также повышение надежности объектов электросетевого хоязйства</t>
  </si>
  <si>
    <t>ООО Горэлектросеть-Воронеж</t>
  </si>
  <si>
    <t>ООО "Горэлектросеть-Воронеж"</t>
  </si>
  <si>
    <t>г.Воронеж, 45 Стрелковой Дивизии 251Д, помещение 2/1</t>
  </si>
  <si>
    <t>Пн-пт.: с 9-00 до 18-00; обед с 13-00 до 14-00. Выходной сб., вск.</t>
  </si>
  <si>
    <t>Заключение договоров на технологическое присоединение.         Передача и распределение эл. Энергии</t>
  </si>
  <si>
    <t>Общество с ограниченной ответственностью «ГОРЭЛЕКТРОСЕТЬ-ВОРОНЕЖ»</t>
  </si>
  <si>
    <t>8 (473) 2070533, 2071087</t>
  </si>
  <si>
    <t>*</t>
  </si>
  <si>
    <t>27.05.2025</t>
  </si>
  <si>
    <t>Организация коммерческого учета электроэнергии</t>
  </si>
  <si>
    <t>По технологическому присоединению</t>
  </si>
  <si>
    <t>Техническое обслуживание электросетевых объектов</t>
  </si>
  <si>
    <t>Осуществление технологического присоединения</t>
  </si>
  <si>
    <t>Осуществление технологического присоединения</t>
  </si>
  <si>
    <t>4.9.Информация по обращениям потребителей.</t>
  </si>
  <si>
    <t>ПС 110/6 кВ/110/10кВ</t>
  </si>
  <si>
    <t>Процент износа, %, согласно данным бу</t>
  </si>
  <si>
    <t>Здания</t>
  </si>
  <si>
    <t>Сооружения</t>
  </si>
  <si>
    <t>Маш. и оборудование</t>
  </si>
  <si>
    <t>Траснпортные средства</t>
  </si>
  <si>
    <t>Земельные участки</t>
  </si>
  <si>
    <t>3. Информация о качестве услуг по технологическому присоединению</t>
  </si>
  <si>
    <t>3.1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её увеличения с разбивкой по структурным единицам сетевой организации и по уровням напряжения на основании инвестиционной программы такой организации</t>
  </si>
  <si>
    <t>№   п/п</t>
  </si>
  <si>
    <t>Источник питания</t>
  </si>
  <si>
    <t>Максимально разрешенная мощность по точке поставки, МВт</t>
  </si>
  <si>
    <t>Максимально разрешенная  мощность потребителей, МВт (выполненные ТП)</t>
  </si>
  <si>
    <t>Объем свободной для технологического присоединения потребителей мощности,  МВт</t>
  </si>
  <si>
    <t>Центр питания</t>
  </si>
  <si>
    <t>Максимально разрешенная  мощность присоединенных энергоустройств  потребителей, МВт</t>
  </si>
  <si>
    <t>Свободная мощность для технологического присоединения потребителей ,  МВт</t>
  </si>
  <si>
    <t>Итого</t>
  </si>
  <si>
    <t>на 31.03.2025г</t>
  </si>
  <si>
    <t xml:space="preserve">Сетевая организация оказываются следующие дополнительные услуги:
1. Организация учета электрической энергии (установка/замена  приборов учета, установка комплекса АИИС КУЭ).
2. Эксплуатация, техническое и оперативное обслуживание, ремонт  электрических сетей потребителя, оперативно-диспетчерское управление.
3. Развитие и техническое обслуживание сетей наружного освещения.
4. Диагностика электрооборудования, защитных средств и приборов.
</t>
  </si>
  <si>
    <t>2025 год</t>
  </si>
  <si>
    <t>по состоянию на 31 декабря 2025 г. ниже 35 кВ</t>
  </si>
  <si>
    <t>О наличии объема свободной для технологического присоединения потребителей мощности на 31.12.2025 г</t>
  </si>
  <si>
    <t>по состоянию на 31 декабря 2025 г. по центрам питания 35кВ и выше</t>
  </si>
  <si>
    <t>3.5. Стоимость технологического присоединения к электрическим сетям сетевой организации.
Расчет стоимости технологического присоединения производится на основании: Приказ министерства тарифного регулирования Воронежской области от 29 ноября 2024 года N 55/1
"Об установлении стандартизированных тарифных ставок и формул платы за технологическое присоединение к электрическим сетям территориальных сетевых организаций на территории Воронежской области на 2025 год"</t>
  </si>
  <si>
    <t>№25.1</t>
  </si>
  <si>
    <t>№25.2</t>
  </si>
  <si>
    <t>№25.3</t>
  </si>
  <si>
    <t>№25.4</t>
  </si>
  <si>
    <t>№25.5</t>
  </si>
  <si>
    <t>№25.6</t>
  </si>
  <si>
    <t>№25.7</t>
  </si>
  <si>
    <t>№25.8</t>
  </si>
  <si>
    <t>№25.9</t>
  </si>
  <si>
    <t>№25.10</t>
  </si>
  <si>
    <t>№25.11</t>
  </si>
  <si>
    <t>№25.12</t>
  </si>
  <si>
    <t>№25.13</t>
  </si>
  <si>
    <t>№25.14</t>
  </si>
  <si>
    <t>№25.15</t>
  </si>
  <si>
    <t>№25.16</t>
  </si>
  <si>
    <t>№25.17</t>
  </si>
  <si>
    <t>№25.18</t>
  </si>
  <si>
    <t>№25.19</t>
  </si>
  <si>
    <t>№25.20</t>
  </si>
  <si>
    <t>№25.21</t>
  </si>
  <si>
    <t>№25.22</t>
  </si>
  <si>
    <t>№25.23</t>
  </si>
  <si>
    <t>№25.24</t>
  </si>
  <si>
    <t>№25.25</t>
  </si>
  <si>
    <t>№25.26</t>
  </si>
  <si>
    <t>№25.27</t>
  </si>
  <si>
    <t>№25.28</t>
  </si>
  <si>
    <t>№25.29</t>
  </si>
  <si>
    <t>№25.30</t>
  </si>
  <si>
    <t>№25.31</t>
  </si>
  <si>
    <t>№25.32</t>
  </si>
  <si>
    <t>№25.33</t>
  </si>
  <si>
    <t>№25.34</t>
  </si>
  <si>
    <t>№25.35</t>
  </si>
  <si>
    <t>№25.36</t>
  </si>
  <si>
    <t>№25.37</t>
  </si>
  <si>
    <t>№25.38</t>
  </si>
  <si>
    <t>№25.39</t>
  </si>
  <si>
    <t>№25.40</t>
  </si>
  <si>
    <t>№25.41</t>
  </si>
  <si>
    <t>№25.42</t>
  </si>
  <si>
    <t>№25.43</t>
  </si>
  <si>
    <t>№25.44</t>
  </si>
  <si>
    <t>№25.45</t>
  </si>
  <si>
    <t>№25.46</t>
  </si>
  <si>
    <t>№25.47</t>
  </si>
  <si>
    <t>№25.48</t>
  </si>
  <si>
    <t>№25.49</t>
  </si>
  <si>
    <t>№25.50</t>
  </si>
  <si>
    <t>№25.51</t>
  </si>
  <si>
    <t>№25.52</t>
  </si>
  <si>
    <t>№25.53</t>
  </si>
  <si>
    <t>№25.54</t>
  </si>
  <si>
    <t>№25.55</t>
  </si>
  <si>
    <t>№25.56</t>
  </si>
  <si>
    <t>№25.57</t>
  </si>
  <si>
    <t>№25.58</t>
  </si>
  <si>
    <t>№25.59</t>
  </si>
  <si>
    <t>№25.60</t>
  </si>
  <si>
    <t>№25.61</t>
  </si>
  <si>
    <t>№25.62</t>
  </si>
  <si>
    <t>№25.63</t>
  </si>
  <si>
    <t>№25.64</t>
  </si>
  <si>
    <t>№25.65</t>
  </si>
  <si>
    <t>№25.66</t>
  </si>
  <si>
    <t>№25.67</t>
  </si>
  <si>
    <t>№25.68</t>
  </si>
  <si>
    <t>№25.69</t>
  </si>
  <si>
    <t>№25.70</t>
  </si>
  <si>
    <t>№25.71</t>
  </si>
  <si>
    <t>№25.72</t>
  </si>
  <si>
    <t>№25.73</t>
  </si>
  <si>
    <t>№25.74</t>
  </si>
  <si>
    <t>№25.75</t>
  </si>
  <si>
    <t>№25.76</t>
  </si>
  <si>
    <t>№25.77</t>
  </si>
  <si>
    <t>№25.78</t>
  </si>
  <si>
    <t>№25.79</t>
  </si>
  <si>
    <t>№25.80</t>
  </si>
  <si>
    <t>№25.81</t>
  </si>
  <si>
    <t>№25.82</t>
  </si>
  <si>
    <t>№25.83</t>
  </si>
  <si>
    <t>№25.84</t>
  </si>
  <si>
    <t>№25.85</t>
  </si>
  <si>
    <t>№25.86</t>
  </si>
  <si>
    <t>№25.87</t>
  </si>
  <si>
    <t>№25.88</t>
  </si>
  <si>
    <t>№25.89</t>
  </si>
  <si>
    <t>№25.90</t>
  </si>
  <si>
    <t>№25.91</t>
  </si>
  <si>
    <t>№25.92</t>
  </si>
  <si>
    <t>№25.93</t>
  </si>
  <si>
    <t>№25.94</t>
  </si>
  <si>
    <t>№25.95</t>
  </si>
  <si>
    <t>№25.96</t>
  </si>
  <si>
    <t>№25.97</t>
  </si>
  <si>
    <t>№25.98</t>
  </si>
  <si>
    <t>№25.99</t>
  </si>
  <si>
    <t>№25.100</t>
  </si>
  <si>
    <t>№25.101</t>
  </si>
  <si>
    <t>№25.102</t>
  </si>
  <si>
    <t>№25.103</t>
  </si>
  <si>
    <t>№25.104</t>
  </si>
  <si>
    <t>№25.105</t>
  </si>
  <si>
    <t>№25.106</t>
  </si>
  <si>
    <t>№25.107</t>
  </si>
  <si>
    <t>№25.108</t>
  </si>
  <si>
    <t>№25.109</t>
  </si>
  <si>
    <t>№25.110</t>
  </si>
  <si>
    <t>№25.111</t>
  </si>
  <si>
    <t>№25.112</t>
  </si>
  <si>
    <t>№25.113</t>
  </si>
  <si>
    <t>№25.114</t>
  </si>
  <si>
    <t>№25.115</t>
  </si>
  <si>
    <t>№25.116</t>
  </si>
  <si>
    <t>№25.117</t>
  </si>
  <si>
    <t>№25.118</t>
  </si>
  <si>
    <t>№25.119</t>
  </si>
  <si>
    <t>№25.120</t>
  </si>
  <si>
    <t>№25.121</t>
  </si>
  <si>
    <t>№25.122</t>
  </si>
  <si>
    <t>№25.123</t>
  </si>
  <si>
    <t>№25.124</t>
  </si>
  <si>
    <t>№25.125</t>
  </si>
  <si>
    <t>№25.126</t>
  </si>
  <si>
    <t>№25.127</t>
  </si>
  <si>
    <t>№25.128</t>
  </si>
  <si>
    <t>№25.129</t>
  </si>
  <si>
    <t>№25.130</t>
  </si>
  <si>
    <t>№25.131</t>
  </si>
  <si>
    <t>№25.132</t>
  </si>
  <si>
    <t>№25.133</t>
  </si>
  <si>
    <t>№25.134</t>
  </si>
  <si>
    <t>№25.135</t>
  </si>
  <si>
    <t>№25.136</t>
  </si>
  <si>
    <t>№25.137</t>
  </si>
  <si>
    <t>№25.138</t>
  </si>
  <si>
    <t>№25.139</t>
  </si>
  <si>
    <t>№25.140</t>
  </si>
  <si>
    <t>№25.141</t>
  </si>
  <si>
    <t>№25.142</t>
  </si>
  <si>
    <t>№25.143</t>
  </si>
  <si>
    <t>№25.144</t>
  </si>
  <si>
    <t>№25.145</t>
  </si>
  <si>
    <t>№25.146</t>
  </si>
  <si>
    <t>№25.147</t>
  </si>
  <si>
    <t>№25.148</t>
  </si>
  <si>
    <t>№25.149</t>
  </si>
  <si>
    <t>№25.150</t>
  </si>
  <si>
    <t>№25.151</t>
  </si>
  <si>
    <t>№25.152</t>
  </si>
  <si>
    <t>№25.153</t>
  </si>
  <si>
    <t>№25.154</t>
  </si>
  <si>
    <t>№25.155</t>
  </si>
  <si>
    <t>№25.156</t>
  </si>
  <si>
    <t>№25.157</t>
  </si>
  <si>
    <t>№25.158</t>
  </si>
  <si>
    <t>№25.159</t>
  </si>
  <si>
    <t>№25.160</t>
  </si>
  <si>
    <t>№25.161</t>
  </si>
  <si>
    <t>№25.162</t>
  </si>
  <si>
    <t>№25.163</t>
  </si>
  <si>
    <t>№25.164</t>
  </si>
  <si>
    <t>ПАО "Россети Центр "ПС-110кВ №30 Подгорное ВЛ-110 кВ Латное-Подгорное №25 и №26</t>
  </si>
  <si>
    <t xml:space="preserve"> ПС-110 кВ  Коминтерновкая</t>
  </si>
  <si>
    <t>ПАО "Россети Центр" ПС-110кВ №30 Подгорное  ВЛ-110 кВ Подгорное-Спутник  цепь I и II</t>
  </si>
  <si>
    <t>ПС-110 кВ Подгорное 2</t>
  </si>
  <si>
    <t xml:space="preserve"> Филиал ПАО "Квадра- "Воронежская генерация" (ТЭЦ-1),  ОРУ-35кВ яч.3 и яч.4</t>
  </si>
  <si>
    <t>ПС-35 кВ Электроприбор</t>
  </si>
  <si>
    <t xml:space="preserve">ПАО "Россети Центр"  ВЛ-110-49 и ВЛ-110-50  Воронежская-Отрожка </t>
  </si>
  <si>
    <t>ПС-110 кВ № 48 Дружба</t>
  </si>
  <si>
    <t>СН-I</t>
  </si>
  <si>
    <t>СН-II</t>
  </si>
  <si>
    <t>адрес</t>
  </si>
  <si>
    <t>АО "ВГЭС" , РП-22,ТП-537,ТП-33 ,ТП-1168 , КТП-81</t>
  </si>
  <si>
    <t>уул. Хользунова,99 Б</t>
  </si>
  <si>
    <t>ТП-1911</t>
  </si>
  <si>
    <t>АО "ВГЭС" РП-13, ТП-874</t>
  </si>
  <si>
    <t xml:space="preserve">ул. 9 Января </t>
  </si>
  <si>
    <t>ТП-2047</t>
  </si>
  <si>
    <t xml:space="preserve"> АО "ВГЭС" РП-26 </t>
  </si>
  <si>
    <t>Путиловская,19,д.225</t>
  </si>
  <si>
    <t>ТП-617</t>
  </si>
  <si>
    <t xml:space="preserve">АО "ВГЭС" РП-39, ТП-1654 </t>
  </si>
  <si>
    <t xml:space="preserve"> пр.Патриотов, д.38А</t>
  </si>
  <si>
    <t>ТП-1725</t>
  </si>
  <si>
    <t>АО "ВГЭС" РП-42</t>
  </si>
  <si>
    <t xml:space="preserve"> ул.Ворошилова 1</t>
  </si>
  <si>
    <t>ТП-1754</t>
  </si>
  <si>
    <t>АО "ВГЭС" РП-51</t>
  </si>
  <si>
    <t xml:space="preserve"> ул.Ворошилова 1А</t>
  </si>
  <si>
    <t>ТП-1156</t>
  </si>
  <si>
    <t>АО "ВГЭС" РП-61</t>
  </si>
  <si>
    <t xml:space="preserve"> ул.60 лет ВЛКСМ 6а</t>
  </si>
  <si>
    <t>ТП-2072</t>
  </si>
  <si>
    <t xml:space="preserve">АО "ВГЭС" РП-63,ТП-1344 </t>
  </si>
  <si>
    <t xml:space="preserve"> ул. Владимира Невского, 48В </t>
  </si>
  <si>
    <t>ТП-1536</t>
  </si>
  <si>
    <t>АО "ВГЭС" РП-64</t>
  </si>
  <si>
    <t xml:space="preserve"> ул.Остужева д.29а</t>
  </si>
  <si>
    <t>ТП-2036</t>
  </si>
  <si>
    <t xml:space="preserve">АО "ВГЭС" РП-87   </t>
  </si>
  <si>
    <t xml:space="preserve"> ул. Остужева, д.2Б</t>
  </si>
  <si>
    <t>ТП-2019</t>
  </si>
  <si>
    <t>АО "ВГЭС" РП-87</t>
  </si>
  <si>
    <t xml:space="preserve"> ул. Остужева,д.2/1</t>
  </si>
  <si>
    <t>ТП-2025</t>
  </si>
  <si>
    <t xml:space="preserve"> АО "ВГЭС" РП-9  ТП-1098 </t>
  </si>
  <si>
    <t>ул.Ростовская,д.67</t>
  </si>
  <si>
    <t>ТП-2073</t>
  </si>
  <si>
    <t xml:space="preserve">АО "ВГЭС" ТП-1026 и ТП-1347 </t>
  </si>
  <si>
    <t xml:space="preserve"> ул. Артамонова д.4Д</t>
  </si>
  <si>
    <t>ТП-1955</t>
  </si>
  <si>
    <t>АО "ВГЭС" ТП-1236 и ТП-1049</t>
  </si>
  <si>
    <t>ЖМ. Лесная поляна-3, д.21"А"</t>
  </si>
  <si>
    <t>ТП-1207</t>
  </si>
  <si>
    <t>АО "ВГЭС" ТП-1442</t>
  </si>
  <si>
    <t>ул. Владимира Невского, д.29/1</t>
  </si>
  <si>
    <t>ТП-1442/2</t>
  </si>
  <si>
    <t>АО "ВГЭС" ТП-1958,ТП-98</t>
  </si>
  <si>
    <t>ул. Херсонская,д. 21А</t>
  </si>
  <si>
    <t>ТП-290а</t>
  </si>
  <si>
    <t xml:space="preserve">АО "ВГЭС" ТП-560 и КТП-1154, РП-12 </t>
  </si>
  <si>
    <t>ул. Ломоносова,д.80</t>
  </si>
  <si>
    <t>ТП-1957</t>
  </si>
  <si>
    <t xml:space="preserve"> АО "ВГЭС" ТП-855 и  ТП-1337 </t>
  </si>
  <si>
    <t>ул.Генерала Лизюкова, 36А</t>
  </si>
  <si>
    <t>ТП-1484</t>
  </si>
  <si>
    <t xml:space="preserve">АО "ВГЭС"-ТП-875,ТП-1122,ТП-845 , РП-10,ТП-1122 и РП-33,ТП-845 </t>
  </si>
  <si>
    <t>ул. Туполева, д. 27А</t>
  </si>
  <si>
    <t>ТП-1826</t>
  </si>
  <si>
    <t>ООО "РСК" РП-11ЭП</t>
  </si>
  <si>
    <t xml:space="preserve">ж.м.Олимпийский, 17 </t>
  </si>
  <si>
    <t>КТП-11</t>
  </si>
  <si>
    <t xml:space="preserve">ООО "РСК" ПС-110/10 кВ "ЗАК яч.20 и яч.46 </t>
  </si>
  <si>
    <t>ул. Суворова, 122</t>
  </si>
  <si>
    <t>ТП-ЗАК 20-46</t>
  </si>
  <si>
    <t>ООО "РВК" ТП-59</t>
  </si>
  <si>
    <t>ул. Саврасова д.86</t>
  </si>
  <si>
    <t xml:space="preserve"> ТП Л27-30</t>
  </si>
  <si>
    <t>ПАО "Россети Центр"  ПС 110 кВ № 32 Никольское ВЛ-10-8</t>
  </si>
  <si>
    <t>с. Александровка, Пригородная, д.3б</t>
  </si>
  <si>
    <t xml:space="preserve"> ТП-330</t>
  </si>
  <si>
    <t>ПАО "Россети Центр" ПС-110/10кВ -Новоусманская КЛ-10-5 и КЛ-10-24</t>
  </si>
  <si>
    <t xml:space="preserve">с.Новая Усмань, ул.Раздольная, д.2  </t>
  </si>
  <si>
    <t>ТП-ВУ-332</t>
  </si>
  <si>
    <t xml:space="preserve">ПАО "Россети Центр" ПС-110кВ №30 Подгорное   яч.4 и яч.37 </t>
  </si>
  <si>
    <t xml:space="preserve"> ул. Антонова-Овсеенко, д.33Б</t>
  </si>
  <si>
    <t>ТП-В30-4-37</t>
  </si>
  <si>
    <t>ПАО "Россети Центр" ПС-110кВ №30 Подгорное   яч.№35 и яч №46</t>
  </si>
  <si>
    <t>ул. Независимости, 55, 55м,80б</t>
  </si>
  <si>
    <t>ТП-35-46/1, ТП-35-46/2, ТП-35-46/3</t>
  </si>
  <si>
    <t>ПАО "Россети Центр" ПС-110кВ №30 Подгорное  яч 15 и яч.21</t>
  </si>
  <si>
    <t>ул. Владимира Невского. д.38</t>
  </si>
  <si>
    <t xml:space="preserve">РП-ТП "Вега" </t>
  </si>
  <si>
    <t>ПАО "Россети Центр" ПС-35 кВ №23 яч.25</t>
  </si>
  <si>
    <t>с.Шуберское, МК Молодежный</t>
  </si>
  <si>
    <t>ТП-В-25</t>
  </si>
  <si>
    <t>ПАО "Россети Центр" ПС-35 Масловская ,  ВЛ-10-6  отпайка опора 122</t>
  </si>
  <si>
    <t>Н.Усмань, ул. 70 лет Победы,28</t>
  </si>
  <si>
    <t>ТП-СУ-2</t>
  </si>
  <si>
    <t xml:space="preserve">ПАО "Россети Центр" ПС-35/6кВ Хохол-1 </t>
  </si>
  <si>
    <t>р.п.Хохольский, ул. Спортивная,26 и 34</t>
  </si>
  <si>
    <t xml:space="preserve"> ТП- ВХ-35-6,ТП- ВХ-35-6/1</t>
  </si>
  <si>
    <t>ПАО "Россети Центр" ПС-Масловская, ВЛ-10-6, ПС-Новоусманская ВЛ-10-11</t>
  </si>
  <si>
    <t>с.Новая усмань ул.Полевая д.41</t>
  </si>
  <si>
    <t>ТП-ВУ-305</t>
  </si>
  <si>
    <t xml:space="preserve"> ПАО "Россети Центр" ПС-Поворино- Тяговая, яч.11, и яч.12 </t>
  </si>
  <si>
    <t xml:space="preserve"> г. Поворино, ул. Советская, д.34</t>
  </si>
  <si>
    <t>ТП-П-Т-4-34</t>
  </si>
  <si>
    <t xml:space="preserve">ПАО "Россети Центр" ПС-Рамонь-2 ВЛ-10-3 опора 78  </t>
  </si>
  <si>
    <t>Рамонский район, с.Айдарово, ул. Мазлумова, 12</t>
  </si>
  <si>
    <t>ТП -ВР-516</t>
  </si>
  <si>
    <t>ПАО "Россети Центр"ПС-110  Новоусманская  ВЛ-10-28 отпайка опора 12/2</t>
  </si>
  <si>
    <t>с.Н.Усмань пос.Отрадное, ул.50 лет Октября,д.141</t>
  </si>
  <si>
    <t>ТП-401</t>
  </si>
  <si>
    <t>АО "Россети Центр"ПС-110  Новоусманская  ВЛ-10-9 отпайка опора 3/4</t>
  </si>
  <si>
    <t>Н.Усмань,ул.Полевая, д. 33</t>
  </si>
  <si>
    <t>КТП №155</t>
  </si>
  <si>
    <t xml:space="preserve">ПАО "Россети Центр"ПС-110 №16 Юго-Западная яч.5 и яч.65 , АО "ВГЭС" ТП-1360 </t>
  </si>
  <si>
    <t>ул.121 Стрелковой дивизии ,  ул. Летчика Колесниченко д.65а</t>
  </si>
  <si>
    <t>ТП-КЖИ, ТП-1360</t>
  </si>
  <si>
    <t xml:space="preserve">ПАО "Россети Центр"ПС-110/35/10кВ "Радуга" </t>
  </si>
  <si>
    <t>с.Новая Усмань, пл.Малевича</t>
  </si>
  <si>
    <t>РП-16-19</t>
  </si>
  <si>
    <t>АО "Россети Центр"ПС-110/6кВ №6  КЛ-6-207,  КЛ-6-311</t>
  </si>
  <si>
    <t xml:space="preserve"> ул. МОПРа, д.19/1</t>
  </si>
  <si>
    <t>ТП-207-311</t>
  </si>
  <si>
    <t>ПАО "Россети Центр"ПС-110кВ №14 Западная</t>
  </si>
  <si>
    <t>ул.Семилукская, д.48</t>
  </si>
  <si>
    <t>РП-21-22</t>
  </si>
  <si>
    <t xml:space="preserve"> ПАО "Россети Центр"ПС-Алена  КЛ-10-1 </t>
  </si>
  <si>
    <t>Рамонский район, с.Староживотинное, ул.Раменская, уч.2</t>
  </si>
  <si>
    <t>ТП-ВР- 842</t>
  </si>
  <si>
    <t xml:space="preserve">ПС -110 кВ  Студенческая ВЛ-10кВ №20 </t>
  </si>
  <si>
    <t>д. Новоподклетное, ул.Гангутская</t>
  </si>
  <si>
    <t>ТП-477,447,445,446</t>
  </si>
  <si>
    <t xml:space="preserve">ПС 35 кВ Новоживотинное, РУ-10кВ яч.6  и яч. 2  и ПС 110 кВ Студенческая,  яч.18, </t>
  </si>
  <si>
    <t>с.Ямное, п.Солнечный</t>
  </si>
  <si>
    <t>РП-6-1/1,РП-6-2</t>
  </si>
  <si>
    <t>ПС-110/35/10кВ "Радуга" ВЛ-10-4 и ВЛ-10-2</t>
  </si>
  <si>
    <t>с.Новая Усмань, ул.Солнечная 26</t>
  </si>
  <si>
    <t>ТП-4-2</t>
  </si>
  <si>
    <t>ПС110кВ ВЗР ЗРУ-6 кВ яч.305 и яч.211 ООО" ЭСК Воронеж"</t>
  </si>
  <si>
    <t>ул.45 Стрелковой Дивизии д.226</t>
  </si>
  <si>
    <t>ТП-158 ЭП</t>
  </si>
  <si>
    <t xml:space="preserve"> ТП-24 АО "КБХА"</t>
  </si>
  <si>
    <t>ул.Острогожская,164, Теплоэнергетиков</t>
  </si>
  <si>
    <t>ТП-24/1, ТП-24/2</t>
  </si>
  <si>
    <t>АО "ВГЭС" ТП-779, ТП-922</t>
  </si>
  <si>
    <t>ул. Гаршина, 25</t>
  </si>
  <si>
    <t>ТП 2024</t>
  </si>
  <si>
    <t>АО "ВГЭС, РП-103</t>
  </si>
  <si>
    <t>ул. Витрука</t>
  </si>
  <si>
    <t>ТП 2131, ТП 2133</t>
  </si>
  <si>
    <t xml:space="preserve">ПАО "Россети Центр" ПС 110/10 кВ "Спутник" </t>
  </si>
  <si>
    <t>ул. Ломоносова, 116/25</t>
  </si>
  <si>
    <t>РТП-Городские сады</t>
  </si>
  <si>
    <t>АО "ВГЭС" РП-1174</t>
  </si>
  <si>
    <t>ул. Ленинградская 120б</t>
  </si>
  <si>
    <t>ТП-2108</t>
  </si>
  <si>
    <t>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</si>
  <si>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</si>
  <si>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</si>
  <si>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</si>
  <si>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</si>
  <si>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</si>
  <si>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</si>
  <si>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</si>
  <si>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</si>
  <si>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</si>
  <si>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</si>
  <si>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</si>
  <si>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</si>
  <si>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</si>
  <si>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</si>
  <si>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</si>
  <si>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</si>
  <si>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</si>
  <si>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</si>
  <si>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</si>
  <si>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</si>
  <si>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</si>
  <si>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</si>
  <si>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</si>
  <si>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</si>
  <si>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</si>
  <si>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</si>
  <si>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</si>
  <si>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</si>
  <si>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</si>
  <si>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</si>
  <si>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</si>
  <si>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</si>
  <si>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</si>
  <si>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</si>
  <si>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</si>
  <si>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</si>
  <si>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</si>
  <si>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</si>
  <si>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</si>
  <si>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</si>
  <si>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</si>
  <si>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</si>
  <si>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</si>
  <si>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</si>
  <si>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4. Вводные устройства в многоквартирные дома</t>
  </si>
  <si>
    <t>2. В том числе по уровням напряжения</t>
  </si>
  <si>
    <t>Количество, км, шт</t>
  </si>
  <si>
    <t>I-II</t>
  </si>
  <si>
    <t>500 -</t>
  </si>
  <si>
    <t>сельская</t>
  </si>
  <si>
    <t>местность/</t>
  </si>
  <si>
    <t>300 - городская местность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</si>
</sst>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"/>
    <numFmt numFmtId="166" formatCode="0.0000"/>
    <numFmt numFmtId="167" formatCode="0.0%"/>
  </numFmts>
  <fonts count="30"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1"/>
      <charset val="204"/>
    </font>
    <font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bscript"/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22272F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9"/>
      <color rgb="FF44444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7" fillId="0" borderId="0"/>
    <xf numFmtId="9" fontId="5" fillId="0" borderId="0" applyFon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1" fillId="0" borderId="0"/>
    <xf numFmtId="0" fontId="10" fillId="0" borderId="5" applyNumberFormat="0" applyProtection="0">
      <alignment horizontal="center" vertical="center" wrapText="1"/>
    </xf>
    <xf numFmtId="0" fontId="21" fillId="0" borderId="0"/>
    <xf numFmtId="0" fontId="9" fillId="0" borderId="0"/>
  </cellStyleXfs>
  <cellXfs count="243">
    <xf numFmtId="0" fontId="0" fillId="0" borderId="0" xfId="0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1"/>
    <xf numFmtId="0" fontId="0" fillId="0" borderId="0" xfId="0" applyAlignment="1">
      <alignment horizontal="center"/>
    </xf>
    <xf numFmtId="0" fontId="6" fillId="0" borderId="0" xfId="0" applyFont="1" applyAlignment="1"/>
    <xf numFmtId="0" fontId="6" fillId="0" borderId="7" xfId="0" applyFont="1" applyBorder="1" applyAlignment="1"/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>
      <alignment horizontal="left"/>
    </xf>
    <xf numFmtId="0" fontId="3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9" fontId="8" fillId="0" borderId="8" xfId="2" applyFont="1" applyBorder="1" applyAlignment="1">
      <alignment horizontal="center" vertical="center" wrapText="1"/>
    </xf>
    <xf numFmtId="0" fontId="0" fillId="0" borderId="0" xfId="1" applyFont="1" applyAlignment="1">
      <alignment horizontal="left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165" fontId="11" fillId="0" borderId="5" xfId="0" applyNumberFormat="1" applyFont="1" applyBorder="1" applyAlignment="1">
      <alignment horizontal="center" vertical="center"/>
    </xf>
    <xf numFmtId="9" fontId="11" fillId="0" borderId="5" xfId="2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/>
    <xf numFmtId="166" fontId="14" fillId="2" borderId="5" xfId="0" applyNumberFormat="1" applyFont="1" applyFill="1" applyBorder="1" applyAlignment="1">
      <alignment horizontal="center"/>
    </xf>
    <xf numFmtId="0" fontId="14" fillId="0" borderId="5" xfId="0" applyFont="1" applyBorder="1" applyAlignment="1">
      <alignment vertical="center" wrapText="1"/>
    </xf>
    <xf numFmtId="166" fontId="14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9" fontId="0" fillId="0" borderId="0" xfId="0" applyNumberFormat="1" applyAlignment="1"/>
    <xf numFmtId="9" fontId="0" fillId="0" borderId="5" xfId="2" applyFont="1" applyBorder="1" applyAlignment="1">
      <alignment horizontal="center" vertical="center"/>
    </xf>
    <xf numFmtId="0" fontId="0" fillId="0" borderId="0" xfId="1" applyFont="1"/>
    <xf numFmtId="9" fontId="0" fillId="0" borderId="0" xfId="2" applyFont="1" applyAlignment="1">
      <alignment horizontal="left"/>
    </xf>
    <xf numFmtId="9" fontId="0" fillId="0" borderId="5" xfId="2" applyFont="1" applyBorder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2" fontId="8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67" fontId="4" fillId="0" borderId="5" xfId="2" applyNumberFormat="1" applyFont="1" applyBorder="1" applyAlignment="1">
      <alignment horizontal="center" vertical="center" wrapText="1"/>
    </xf>
    <xf numFmtId="167" fontId="0" fillId="0" borderId="5" xfId="2" applyNumberFormat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  <xf numFmtId="10" fontId="0" fillId="0" borderId="5" xfId="2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/>
    <xf numFmtId="0" fontId="8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0" fontId="0" fillId="0" borderId="5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67" fontId="0" fillId="0" borderId="5" xfId="2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ill="1" applyAlignment="1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11" fillId="0" borderId="5" xfId="0" applyFont="1" applyBorder="1" applyAlignment="1">
      <alignment vertical="top" wrapText="1"/>
    </xf>
    <xf numFmtId="0" fontId="0" fillId="0" borderId="10" xfId="0" applyBorder="1" applyAlignment="1"/>
    <xf numFmtId="0" fontId="11" fillId="0" borderId="10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/>
    </xf>
    <xf numFmtId="0" fontId="11" fillId="0" borderId="10" xfId="0" applyFont="1" applyBorder="1" applyAlignment="1">
      <alignment vertical="top" wrapText="1"/>
    </xf>
    <xf numFmtId="0" fontId="11" fillId="0" borderId="10" xfId="0" applyFont="1" applyBorder="1" applyAlignment="1">
      <alignment vertical="top"/>
    </xf>
    <xf numFmtId="0" fontId="14" fillId="0" borderId="10" xfId="0" applyFon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vertical="top"/>
    </xf>
    <xf numFmtId="2" fontId="14" fillId="0" borderId="10" xfId="0" applyNumberFormat="1" applyFont="1" applyFill="1" applyBorder="1" applyAlignment="1">
      <alignment vertical="top"/>
    </xf>
    <xf numFmtId="0" fontId="14" fillId="0" borderId="10" xfId="0" applyFont="1" applyBorder="1" applyAlignment="1">
      <alignment vertical="top"/>
    </xf>
    <xf numFmtId="0" fontId="20" fillId="0" borderId="10" xfId="0" applyFont="1" applyFill="1" applyBorder="1" applyAlignment="1">
      <alignment vertical="top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9" fontId="8" fillId="0" borderId="0" xfId="2" applyFon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1" fontId="0" fillId="0" borderId="0" xfId="2" applyNumberFormat="1" applyFont="1" applyBorder="1" applyAlignment="1">
      <alignment horizontal="center" vertical="center"/>
    </xf>
    <xf numFmtId="0" fontId="0" fillId="0" borderId="0" xfId="0" applyBorder="1" applyAlignment="1"/>
    <xf numFmtId="0" fontId="14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49" fontId="14" fillId="0" borderId="10" xfId="0" applyNumberFormat="1" applyFont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center" wrapText="1"/>
    </xf>
    <xf numFmtId="0" fontId="21" fillId="0" borderId="0" xfId="8"/>
    <xf numFmtId="0" fontId="21" fillId="3" borderId="0" xfId="8" applyFill="1"/>
    <xf numFmtId="0" fontId="21" fillId="0" borderId="10" xfId="8" applyBorder="1"/>
    <xf numFmtId="0" fontId="11" fillId="0" borderId="10" xfId="8" applyFont="1" applyBorder="1" applyAlignment="1">
      <alignment horizontal="center" vertical="top"/>
    </xf>
    <xf numFmtId="0" fontId="6" fillId="0" borderId="1" xfId="0" applyFont="1" applyBorder="1" applyAlignment="1"/>
    <xf numFmtId="0" fontId="0" fillId="0" borderId="5" xfId="0" applyFont="1" applyBorder="1" applyAlignment="1">
      <alignment horizontal="center"/>
    </xf>
    <xf numFmtId="0" fontId="14" fillId="2" borderId="10" xfId="0" applyFont="1" applyFill="1" applyBorder="1" applyAlignment="1">
      <alignment vertical="top"/>
    </xf>
    <xf numFmtId="49" fontId="11" fillId="0" borderId="10" xfId="8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left"/>
    </xf>
    <xf numFmtId="0" fontId="24" fillId="0" borderId="0" xfId="0" applyFont="1" applyAlignment="1"/>
    <xf numFmtId="49" fontId="25" fillId="0" borderId="0" xfId="8" applyNumberFormat="1" applyFont="1" applyAlignment="1">
      <alignment horizontal="left" vertical="center" wrapText="1"/>
    </xf>
    <xf numFmtId="0" fontId="27" fillId="4" borderId="0" xfId="8" applyNumberFormat="1" applyFont="1" applyFill="1" applyAlignment="1" applyProtection="1">
      <alignment horizontal="center" vertical="center" wrapText="1"/>
    </xf>
    <xf numFmtId="0" fontId="27" fillId="5" borderId="0" xfId="8" applyNumberFormat="1" applyFont="1" applyFill="1" applyAlignment="1" applyProtection="1">
      <alignment horizontal="center" vertical="center" wrapText="1"/>
    </xf>
    <xf numFmtId="0" fontId="0" fillId="2" borderId="0" xfId="0" applyFill="1" applyAlignment="1"/>
    <xf numFmtId="0" fontId="8" fillId="2" borderId="5" xfId="0" applyFont="1" applyFill="1" applyBorder="1" applyAlignment="1">
      <alignment horizontal="right"/>
    </xf>
    <xf numFmtId="0" fontId="8" fillId="2" borderId="5" xfId="8" applyFont="1" applyFill="1" applyBorder="1" applyAlignment="1">
      <alignment horizontal="right"/>
    </xf>
    <xf numFmtId="0" fontId="4" fillId="2" borderId="5" xfId="8" applyFont="1" applyFill="1" applyBorder="1" applyAlignment="1">
      <alignment wrapText="1"/>
    </xf>
    <xf numFmtId="0" fontId="4" fillId="2" borderId="5" xfId="8" applyFont="1" applyFill="1" applyBorder="1" applyAlignment="1">
      <alignment horizontal="center" wrapText="1"/>
    </xf>
    <xf numFmtId="164" fontId="4" fillId="2" borderId="5" xfId="8" applyNumberFormat="1" applyFont="1" applyFill="1" applyBorder="1" applyAlignment="1">
      <alignment horizontal="right"/>
    </xf>
    <xf numFmtId="164" fontId="8" fillId="2" borderId="5" xfId="8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/>
    <xf numFmtId="1" fontId="26" fillId="2" borderId="5" xfId="9" applyNumberFormat="1" applyFont="1" applyFill="1" applyBorder="1" applyAlignment="1" applyProtection="1">
      <alignment horizontal="center" vertical="center" wrapText="1"/>
    </xf>
    <xf numFmtId="49" fontId="26" fillId="0" borderId="5" xfId="9" applyNumberFormat="1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/>
    <xf numFmtId="0" fontId="11" fillId="3" borderId="10" xfId="8" applyFont="1" applyFill="1" applyBorder="1" applyAlignment="1">
      <alignment horizontal="center" vertical="top" wrapText="1"/>
    </xf>
    <xf numFmtId="0" fontId="11" fillId="0" borderId="10" xfId="8" applyFont="1" applyBorder="1" applyAlignment="1">
      <alignment horizontal="center" vertical="top" wrapText="1"/>
    </xf>
    <xf numFmtId="0" fontId="11" fillId="0" borderId="10" xfId="8" applyFont="1" applyBorder="1" applyAlignment="1">
      <alignment vertical="top"/>
    </xf>
    <xf numFmtId="14" fontId="11" fillId="0" borderId="10" xfId="8" applyNumberFormat="1" applyFont="1" applyFill="1" applyBorder="1" applyAlignment="1">
      <alignment vertical="top"/>
    </xf>
    <xf numFmtId="0" fontId="11" fillId="3" borderId="10" xfId="8" applyFont="1" applyFill="1" applyBorder="1" applyAlignment="1">
      <alignment horizontal="center" vertical="top"/>
    </xf>
    <xf numFmtId="0" fontId="21" fillId="3" borderId="10" xfId="8" applyFill="1" applyBorder="1"/>
    <xf numFmtId="0" fontId="21" fillId="0" borderId="12" xfId="8" applyBorder="1"/>
    <xf numFmtId="0" fontId="21" fillId="0" borderId="13" xfId="8" applyBorder="1"/>
    <xf numFmtId="0" fontId="21" fillId="3" borderId="10" xfId="8" applyFill="1" applyBorder="1" applyAlignment="1">
      <alignment horizontal="center" vertical="center"/>
    </xf>
    <xf numFmtId="0" fontId="11" fillId="0" borderId="10" xfId="8" applyFont="1" applyBorder="1" applyAlignment="1">
      <alignment horizontal="center" vertical="center"/>
    </xf>
    <xf numFmtId="0" fontId="21" fillId="3" borderId="0" xfId="8" applyFill="1" applyAlignment="1">
      <alignment horizontal="center" vertical="center"/>
    </xf>
    <xf numFmtId="164" fontId="4" fillId="2" borderId="5" xfId="8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2" fontId="7" fillId="0" borderId="5" xfId="0" applyNumberFormat="1" applyFont="1" applyBorder="1" applyAlignment="1"/>
    <xf numFmtId="2" fontId="7" fillId="0" borderId="5" xfId="0" applyNumberFormat="1" applyFont="1" applyFill="1" applyBorder="1" applyAlignment="1"/>
    <xf numFmtId="0" fontId="7" fillId="0" borderId="5" xfId="0" applyFont="1" applyBorder="1" applyAlignment="1">
      <alignment horizontal="left" wrapText="1"/>
    </xf>
    <xf numFmtId="0" fontId="7" fillId="2" borderId="5" xfId="8" applyFont="1" applyFill="1" applyBorder="1" applyAlignment="1">
      <alignment vertical="center" wrapText="1"/>
    </xf>
    <xf numFmtId="2" fontId="28" fillId="0" borderId="5" xfId="0" applyNumberFormat="1" applyFont="1" applyBorder="1" applyAlignment="1"/>
    <xf numFmtId="2" fontId="7" fillId="2" borderId="5" xfId="0" applyNumberFormat="1" applyFont="1" applyFill="1" applyBorder="1" applyAlignment="1"/>
    <xf numFmtId="0" fontId="7" fillId="0" borderId="2" xfId="0" applyFont="1" applyBorder="1" applyAlignment="1"/>
    <xf numFmtId="0" fontId="7" fillId="0" borderId="6" xfId="0" applyFont="1" applyBorder="1" applyAlignment="1"/>
    <xf numFmtId="49" fontId="26" fillId="0" borderId="5" xfId="9" applyNumberFormat="1" applyFont="1" applyBorder="1" applyAlignment="1">
      <alignment horizontal="right" vertical="center" wrapText="1"/>
    </xf>
    <xf numFmtId="2" fontId="8" fillId="2" borderId="5" xfId="0" applyNumberFormat="1" applyFont="1" applyFill="1" applyBorder="1" applyAlignment="1">
      <alignment horizontal="right"/>
    </xf>
    <xf numFmtId="2" fontId="8" fillId="2" borderId="5" xfId="8" applyNumberFormat="1" applyFont="1" applyFill="1" applyBorder="1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1" xfId="1" applyFont="1" applyFill="1" applyBorder="1" applyAlignment="1">
      <alignment horizontal="left" wrapText="1"/>
    </xf>
    <xf numFmtId="0" fontId="18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1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>
      <alignment vertical="center"/>
    </xf>
    <xf numFmtId="0" fontId="1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26" fillId="2" borderId="5" xfId="9" applyNumberFormat="1" applyFont="1" applyFill="1" applyBorder="1" applyAlignment="1" applyProtection="1">
      <alignment horizontal="center" vertical="center" wrapText="1"/>
    </xf>
    <xf numFmtId="1" fontId="26" fillId="2" borderId="9" xfId="9" applyNumberFormat="1" applyFont="1" applyFill="1" applyBorder="1" applyAlignment="1" applyProtection="1">
      <alignment horizontal="center" vertical="center" wrapText="1"/>
    </xf>
    <xf numFmtId="1" fontId="26" fillId="2" borderId="8" xfId="9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5" xfId="8" applyFont="1" applyFill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23" fillId="0" borderId="0" xfId="8" applyFont="1" applyAlignment="1">
      <alignment horizontal="center" vertical="center" wrapText="1"/>
    </xf>
    <xf numFmtId="1" fontId="25" fillId="0" borderId="1" xfId="8" applyNumberFormat="1" applyFont="1" applyBorder="1" applyAlignment="1">
      <alignment horizontal="center" vertical="center" wrapText="1"/>
    </xf>
    <xf numFmtId="49" fontId="26" fillId="2" borderId="5" xfId="9" applyNumberFormat="1" applyFont="1" applyFill="1" applyBorder="1" applyAlignment="1" applyProtection="1">
      <alignment horizontal="center" vertical="center" wrapText="1"/>
    </xf>
    <xf numFmtId="1" fontId="26" fillId="2" borderId="5" xfId="9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>
      <alignment vertical="center"/>
    </xf>
    <xf numFmtId="0" fontId="11" fillId="0" borderId="10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vertical="top" wrapText="1"/>
    </xf>
    <xf numFmtId="0" fontId="0" fillId="0" borderId="10" xfId="0" applyFill="1" applyBorder="1" applyAlignment="1"/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 wrapText="1"/>
    </xf>
    <xf numFmtId="0" fontId="14" fillId="0" borderId="10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0" fontId="0" fillId="0" borderId="0" xfId="0">
      <alignment vertical="center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1" fillId="0" borderId="10" xfId="8" applyFont="1" applyFill="1" applyBorder="1" applyAlignment="1">
      <alignment horizontal="center" vertical="top" wrapText="1"/>
    </xf>
    <xf numFmtId="0" fontId="11" fillId="0" borderId="10" xfId="8" applyFont="1" applyFill="1" applyBorder="1" applyAlignment="1">
      <alignment horizontal="center" wrapText="1"/>
    </xf>
    <xf numFmtId="0" fontId="11" fillId="3" borderId="10" xfId="8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vertical="top" wrapText="1"/>
    </xf>
  </cellXfs>
  <cellStyles count="10">
    <cellStyle name="мой" xfId="7"/>
    <cellStyle name="Обычный" xfId="0" builtinId="0" customBuiltin="1"/>
    <cellStyle name="Обычный 2" xfId="8"/>
    <cellStyle name="Обычный 2 2" xfId="4"/>
    <cellStyle name="Обычный 3" xfId="1"/>
    <cellStyle name="Обычный 4 2" xfId="6"/>
    <cellStyle name="Обычный 5 2" xfId="5"/>
    <cellStyle name="Обычный 6" xfId="3"/>
    <cellStyle name="Обычный_Сводный по точкам поставки ОМРО" xfId="9"/>
    <cellStyle name="Процентный" xfId="2" builtinId="5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B2:V1000"/>
  <sheetViews>
    <sheetView tabSelected="1" zoomScale="90" zoomScaleNormal="90" workbookViewId="0">
      <selection activeCell="D55" sqref="D55"/>
    </sheetView>
  </sheetViews>
  <sheetFormatPr defaultColWidth="14.42578125" defaultRowHeight="15" customHeight="1"/>
  <cols>
    <col min="1" max="1" width="11.42578125" customWidth="1"/>
    <col min="2" max="2" width="25.7109375" customWidth="1"/>
    <col min="3" max="3" width="13" hidden="1" customWidth="1"/>
    <col min="4" max="4" width="19" customWidth="1"/>
    <col min="5" max="5" width="17.42578125" style="135" customWidth="1"/>
    <col min="6" max="6" width="23" customWidth="1"/>
    <col min="7" max="7" width="3.7109375" customWidth="1"/>
    <col min="8" max="8" width="3.140625" customWidth="1"/>
    <col min="9" max="9" width="10.7109375" customWidth="1"/>
    <col min="10" max="10" width="11.5703125" customWidth="1"/>
    <col min="11" max="11" width="10" customWidth="1"/>
    <col min="12" max="12" width="10.85546875" customWidth="1"/>
    <col min="13" max="13" width="14.42578125" customWidth="1"/>
    <col min="14" max="14" width="12.7109375" customWidth="1"/>
  </cols>
  <sheetData>
    <row r="2" spans="2:12" ht="15" customHeight="1">
      <c r="B2" s="176" t="s">
        <v>137</v>
      </c>
      <c r="C2" s="176"/>
      <c r="D2" s="176"/>
      <c r="E2" s="176"/>
      <c r="F2" s="176"/>
      <c r="G2" s="176"/>
      <c r="H2" s="176"/>
      <c r="I2" s="176"/>
    </row>
    <row r="3" spans="2:12" ht="33.75" customHeight="1">
      <c r="B3" s="171" t="s">
        <v>350</v>
      </c>
      <c r="C3" s="172"/>
      <c r="D3" s="172"/>
      <c r="E3" s="172"/>
      <c r="F3" s="172"/>
      <c r="G3" s="172"/>
      <c r="H3" s="113" t="s">
        <v>136</v>
      </c>
      <c r="I3" s="80" t="s">
        <v>380</v>
      </c>
    </row>
    <row r="4" spans="2:12" ht="15" customHeight="1">
      <c r="B4" s="173" t="s">
        <v>93</v>
      </c>
      <c r="C4" s="173"/>
      <c r="D4" s="173"/>
      <c r="E4" s="173"/>
      <c r="F4" s="173"/>
      <c r="G4" s="173"/>
      <c r="H4" s="5"/>
      <c r="I4" s="6"/>
    </row>
    <row r="5" spans="2:12" ht="15" customHeight="1">
      <c r="B5" s="41"/>
      <c r="C5" s="41"/>
      <c r="D5" s="41"/>
      <c r="E5" s="41"/>
      <c r="F5" s="41"/>
      <c r="G5" s="41"/>
      <c r="H5" s="5"/>
      <c r="I5" s="5"/>
    </row>
    <row r="6" spans="2:12" ht="15" customHeight="1">
      <c r="B6" s="174" t="s">
        <v>172</v>
      </c>
      <c r="C6" s="174"/>
      <c r="D6" s="174"/>
      <c r="E6" s="174"/>
      <c r="F6" s="174"/>
      <c r="G6" s="174"/>
      <c r="H6" s="174"/>
      <c r="I6" s="174"/>
    </row>
    <row r="8" spans="2:12" ht="46.5" customHeight="1">
      <c r="B8" s="175" t="s">
        <v>228</v>
      </c>
      <c r="C8" s="175"/>
      <c r="D8" s="175"/>
      <c r="E8" s="175"/>
      <c r="F8" s="175"/>
      <c r="G8" s="53"/>
      <c r="H8" s="53"/>
      <c r="I8" s="53"/>
      <c r="J8" s="53"/>
      <c r="K8" s="53"/>
      <c r="L8" s="53"/>
    </row>
    <row r="9" spans="2:12">
      <c r="B9" s="177" t="s">
        <v>207</v>
      </c>
      <c r="C9" s="181" t="s">
        <v>208</v>
      </c>
      <c r="D9" s="182"/>
      <c r="E9" s="183"/>
      <c r="F9" s="180" t="s">
        <v>39</v>
      </c>
      <c r="G9" s="22"/>
      <c r="H9" s="22"/>
      <c r="I9" s="22"/>
      <c r="J9" s="22"/>
      <c r="K9" s="22"/>
      <c r="L9" s="22"/>
    </row>
    <row r="10" spans="2:12">
      <c r="B10" s="177"/>
      <c r="C10" s="59">
        <v>2023</v>
      </c>
      <c r="D10" s="7">
        <v>2024</v>
      </c>
      <c r="E10" s="129">
        <v>2025</v>
      </c>
      <c r="F10" s="180"/>
      <c r="G10" s="22"/>
      <c r="H10" s="22"/>
      <c r="I10" s="22"/>
      <c r="J10" s="22"/>
      <c r="K10" s="22"/>
      <c r="L10" s="22"/>
    </row>
    <row r="11" spans="2:12">
      <c r="B11" s="9" t="s">
        <v>209</v>
      </c>
      <c r="C11" s="59">
        <v>277</v>
      </c>
      <c r="D11" s="59">
        <v>423</v>
      </c>
      <c r="E11" s="140">
        <v>529</v>
      </c>
      <c r="F11" s="55">
        <f>(E11-D11)/D11</f>
        <v>0.25059101654846333</v>
      </c>
      <c r="H11" s="22"/>
      <c r="I11" s="22"/>
      <c r="J11" s="22"/>
      <c r="K11" s="22"/>
      <c r="L11" s="22"/>
    </row>
    <row r="12" spans="2:12" ht="15" customHeight="1">
      <c r="B12" s="181" t="s">
        <v>753</v>
      </c>
      <c r="C12" s="182"/>
      <c r="D12" s="182"/>
      <c r="E12" s="182"/>
      <c r="F12" s="183"/>
      <c r="G12" s="22"/>
      <c r="H12" s="22"/>
      <c r="I12" s="22"/>
      <c r="J12" s="22"/>
      <c r="K12" s="22"/>
      <c r="L12" s="22"/>
    </row>
    <row r="13" spans="2:12">
      <c r="B13" s="9" t="s">
        <v>210</v>
      </c>
      <c r="C13" s="59">
        <v>196</v>
      </c>
      <c r="D13" s="59">
        <v>329</v>
      </c>
      <c r="E13" s="140">
        <v>358</v>
      </c>
      <c r="F13" s="55">
        <f t="shared" ref="F13:F16" si="0">(E13-D13)/D13</f>
        <v>8.8145896656534953E-2</v>
      </c>
      <c r="G13" s="22"/>
      <c r="H13" s="22"/>
      <c r="I13" s="22"/>
      <c r="J13" s="22"/>
      <c r="K13" s="22"/>
      <c r="L13" s="22"/>
    </row>
    <row r="14" spans="2:12">
      <c r="B14" s="9" t="s">
        <v>211</v>
      </c>
      <c r="C14" s="59">
        <v>57</v>
      </c>
      <c r="D14" s="59">
        <v>67</v>
      </c>
      <c r="E14" s="140">
        <v>142</v>
      </c>
      <c r="F14" s="55">
        <f t="shared" si="0"/>
        <v>1.1194029850746268</v>
      </c>
      <c r="G14" s="22"/>
      <c r="H14" s="22"/>
      <c r="I14" s="22"/>
      <c r="J14" s="22"/>
      <c r="K14" s="22"/>
      <c r="L14" s="22"/>
    </row>
    <row r="15" spans="2:12">
      <c r="B15" s="9" t="s">
        <v>212</v>
      </c>
      <c r="C15" s="59">
        <v>4</v>
      </c>
      <c r="D15" s="59">
        <v>4</v>
      </c>
      <c r="E15" s="140">
        <v>4</v>
      </c>
      <c r="F15" s="55">
        <f t="shared" si="0"/>
        <v>0</v>
      </c>
      <c r="G15" s="22"/>
      <c r="H15" s="22"/>
      <c r="I15" s="22"/>
      <c r="J15" s="22"/>
      <c r="K15" s="22"/>
      <c r="L15" s="22"/>
    </row>
    <row r="16" spans="2:12">
      <c r="B16" s="9" t="s">
        <v>213</v>
      </c>
      <c r="C16" s="59">
        <v>20</v>
      </c>
      <c r="D16" s="59">
        <v>23</v>
      </c>
      <c r="E16" s="140">
        <v>25</v>
      </c>
      <c r="F16" s="55">
        <f t="shared" si="0"/>
        <v>8.6956521739130432E-2</v>
      </c>
      <c r="G16" s="22"/>
      <c r="H16" s="22"/>
      <c r="I16" s="22"/>
      <c r="J16" s="22"/>
      <c r="K16" s="22"/>
      <c r="L16" s="22"/>
    </row>
    <row r="17" spans="2:22" ht="15" customHeight="1">
      <c r="B17" s="181" t="s">
        <v>214</v>
      </c>
      <c r="C17" s="182"/>
      <c r="D17" s="182"/>
      <c r="E17" s="182"/>
      <c r="F17" s="183"/>
      <c r="G17" s="22"/>
      <c r="H17" s="22"/>
      <c r="I17" s="22"/>
      <c r="J17" s="22"/>
      <c r="K17" s="22"/>
      <c r="L17" s="22"/>
    </row>
    <row r="18" spans="2:22">
      <c r="B18" s="9" t="s">
        <v>215</v>
      </c>
      <c r="C18" s="59">
        <v>0</v>
      </c>
      <c r="D18" s="59">
        <v>0</v>
      </c>
      <c r="E18" s="140">
        <v>0</v>
      </c>
      <c r="F18" s="55">
        <v>0</v>
      </c>
      <c r="G18" s="22"/>
      <c r="H18" s="22"/>
      <c r="I18" s="22"/>
      <c r="J18" s="22"/>
      <c r="K18" s="22"/>
      <c r="L18" s="22"/>
    </row>
    <row r="19" spans="2:22">
      <c r="B19" s="9" t="s">
        <v>216</v>
      </c>
      <c r="C19" s="59">
        <v>84</v>
      </c>
      <c r="D19" s="59">
        <v>97</v>
      </c>
      <c r="E19" s="140">
        <v>105</v>
      </c>
      <c r="F19" s="55">
        <f t="shared" ref="F18:F20" si="1">(E19-D19)/D19</f>
        <v>8.247422680412371E-2</v>
      </c>
      <c r="G19" s="22"/>
      <c r="H19" s="22"/>
      <c r="I19" s="22"/>
      <c r="J19" s="22"/>
      <c r="K19" s="22"/>
      <c r="L19" s="22"/>
    </row>
    <row r="20" spans="2:22">
      <c r="B20" s="9" t="s">
        <v>217</v>
      </c>
      <c r="C20" s="59">
        <v>193</v>
      </c>
      <c r="D20" s="59">
        <v>326</v>
      </c>
      <c r="E20" s="140">
        <v>342</v>
      </c>
      <c r="F20" s="55">
        <f t="shared" si="1"/>
        <v>4.9079754601226995E-2</v>
      </c>
      <c r="G20" s="22"/>
      <c r="H20" s="22"/>
      <c r="I20" s="22"/>
      <c r="J20" s="22"/>
      <c r="K20" s="22"/>
      <c r="L20" s="22"/>
    </row>
    <row r="21" spans="2:22" ht="15" customHeight="1">
      <c r="B21" s="181" t="s">
        <v>218</v>
      </c>
      <c r="C21" s="182"/>
      <c r="D21" s="182"/>
      <c r="E21" s="182"/>
      <c r="F21" s="183"/>
      <c r="G21" s="22"/>
      <c r="H21" s="22"/>
      <c r="I21" s="22"/>
      <c r="J21" s="22"/>
      <c r="K21" s="22"/>
      <c r="L21" s="22"/>
    </row>
    <row r="22" spans="2:22">
      <c r="B22" s="9" t="s">
        <v>219</v>
      </c>
      <c r="C22" s="59">
        <v>173</v>
      </c>
      <c r="D22" s="59">
        <v>213</v>
      </c>
      <c r="E22" s="140">
        <v>246</v>
      </c>
      <c r="F22" s="55">
        <f t="shared" ref="F22:F23" si="2">(E22-D22)/D22</f>
        <v>0.15492957746478872</v>
      </c>
      <c r="G22" s="22"/>
      <c r="H22" s="22"/>
      <c r="I22" s="22"/>
      <c r="J22" s="22"/>
      <c r="K22" s="22"/>
      <c r="L22" s="22"/>
    </row>
    <row r="23" spans="2:22">
      <c r="B23" s="9" t="s">
        <v>220</v>
      </c>
      <c r="C23" s="59">
        <v>104</v>
      </c>
      <c r="D23" s="59">
        <v>210</v>
      </c>
      <c r="E23" s="140">
        <v>283</v>
      </c>
      <c r="F23" s="55">
        <f t="shared" si="2"/>
        <v>0.34761904761904761</v>
      </c>
      <c r="G23" s="22"/>
      <c r="H23" s="22"/>
      <c r="I23" s="22"/>
      <c r="J23" s="22"/>
      <c r="K23" s="22"/>
      <c r="L23" s="22"/>
    </row>
    <row r="24" spans="2:22">
      <c r="B24" s="22"/>
      <c r="C24" s="22"/>
      <c r="D24" s="22"/>
      <c r="E24" s="22"/>
      <c r="F24" s="54"/>
      <c r="G24" s="22"/>
      <c r="H24" s="22"/>
      <c r="I24" s="22"/>
      <c r="J24" s="22"/>
      <c r="K24" s="22"/>
      <c r="L24" s="22"/>
    </row>
    <row r="25" spans="2:22" ht="15.75">
      <c r="B25" s="3"/>
      <c r="C25" s="3"/>
      <c r="D25" s="3"/>
      <c r="E25" s="3"/>
      <c r="F25" s="5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2:22" ht="78" customHeight="1">
      <c r="B26" s="184" t="s">
        <v>221</v>
      </c>
      <c r="C26" s="184"/>
      <c r="D26" s="184"/>
      <c r="E26" s="184"/>
      <c r="F26" s="18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T26" s="3"/>
      <c r="V26" s="3"/>
    </row>
    <row r="27" spans="2:22" ht="39" customHeight="1">
      <c r="B27" s="177" t="s">
        <v>207</v>
      </c>
      <c r="C27" s="178" t="s">
        <v>208</v>
      </c>
      <c r="D27" s="237"/>
      <c r="E27" s="179"/>
      <c r="F27" s="185" t="s">
        <v>39</v>
      </c>
    </row>
    <row r="28" spans="2:22" ht="15.75" customHeight="1">
      <c r="B28" s="177"/>
      <c r="C28" s="79">
        <v>2023</v>
      </c>
      <c r="D28" s="114">
        <v>2024</v>
      </c>
      <c r="E28" s="131">
        <v>2025</v>
      </c>
      <c r="F28" s="186"/>
    </row>
    <row r="29" spans="2:22">
      <c r="B29" s="91" t="s">
        <v>209</v>
      </c>
      <c r="C29" s="92">
        <v>1070</v>
      </c>
      <c r="D29" s="79">
        <v>1204</v>
      </c>
      <c r="E29" s="131">
        <v>1725</v>
      </c>
      <c r="F29" s="55">
        <f>(E29-D29)/D29</f>
        <v>0.43272425249169433</v>
      </c>
    </row>
    <row r="30" spans="2:22" ht="45">
      <c r="B30" s="10" t="s">
        <v>222</v>
      </c>
      <c r="C30" s="79">
        <v>1070</v>
      </c>
      <c r="D30" s="93">
        <v>1204</v>
      </c>
      <c r="E30" s="130">
        <f>E29</f>
        <v>1725</v>
      </c>
      <c r="F30" s="52">
        <f>(E30-D30)/D30</f>
        <v>0.43272425249169433</v>
      </c>
    </row>
    <row r="31" spans="2:22" ht="15" customHeight="1">
      <c r="B31" s="168" t="s">
        <v>223</v>
      </c>
      <c r="C31" s="169"/>
      <c r="D31" s="169"/>
      <c r="E31" s="169"/>
      <c r="F31" s="170"/>
    </row>
    <row r="32" spans="2:22">
      <c r="B32" s="9" t="s">
        <v>224</v>
      </c>
      <c r="C32" s="81">
        <v>280</v>
      </c>
      <c r="D32" s="67">
        <v>258</v>
      </c>
      <c r="E32" s="131">
        <v>375</v>
      </c>
      <c r="F32" s="52">
        <f>(E32-D32)/D32</f>
        <v>0.45348837209302323</v>
      </c>
    </row>
    <row r="33" spans="2:7">
      <c r="B33" s="9" t="s">
        <v>225</v>
      </c>
      <c r="C33" s="7">
        <v>790</v>
      </c>
      <c r="D33" s="67">
        <v>946</v>
      </c>
      <c r="E33" s="131">
        <f>E29-E32</f>
        <v>1350</v>
      </c>
      <c r="F33" s="52">
        <f>(E33-D33)/D33</f>
        <v>0.42706131078224102</v>
      </c>
    </row>
    <row r="34" spans="2:7" ht="30">
      <c r="B34" s="9" t="s">
        <v>752</v>
      </c>
      <c r="C34" s="7">
        <v>748</v>
      </c>
      <c r="D34" s="67">
        <v>791</v>
      </c>
      <c r="E34" s="130">
        <v>845</v>
      </c>
      <c r="F34" s="52">
        <f>(E34-D34)/D34</f>
        <v>6.8268015170670035E-2</v>
      </c>
    </row>
    <row r="35" spans="2:7" ht="45">
      <c r="B35" s="9" t="s">
        <v>226</v>
      </c>
      <c r="C35" s="7">
        <v>0</v>
      </c>
      <c r="D35" s="67">
        <v>0</v>
      </c>
      <c r="E35" s="130">
        <v>0</v>
      </c>
      <c r="F35" s="52">
        <v>0</v>
      </c>
    </row>
    <row r="36" spans="2:7" ht="45">
      <c r="B36" s="9" t="s">
        <v>227</v>
      </c>
      <c r="C36" s="7">
        <v>624</v>
      </c>
      <c r="D36" s="67">
        <v>855</v>
      </c>
      <c r="E36" s="130">
        <v>1578</v>
      </c>
      <c r="F36" s="52">
        <f>(E36-D36)/D36</f>
        <v>0.84561403508771926</v>
      </c>
    </row>
    <row r="37" spans="2:7" ht="15.75" customHeight="1"/>
    <row r="38" spans="2:7" ht="15.75" customHeight="1"/>
    <row r="39" spans="2:7" ht="15.75" customHeight="1">
      <c r="B39" s="239" t="s">
        <v>138</v>
      </c>
      <c r="C39" s="239"/>
      <c r="D39" s="239"/>
      <c r="E39" s="239"/>
      <c r="F39" s="239"/>
      <c r="G39" s="141"/>
    </row>
    <row r="40" spans="2:7" ht="15.75" customHeight="1">
      <c r="B40" s="187" t="s">
        <v>85</v>
      </c>
      <c r="C40" s="238" t="s">
        <v>754</v>
      </c>
      <c r="D40" s="189"/>
      <c r="E40" s="190"/>
      <c r="F40" s="191" t="s">
        <v>128</v>
      </c>
      <c r="G40" s="141"/>
    </row>
    <row r="41" spans="2:7" ht="29.25" customHeight="1">
      <c r="B41" s="188"/>
      <c r="C41" s="18">
        <v>2023</v>
      </c>
      <c r="D41" s="18">
        <v>2024</v>
      </c>
      <c r="E41" s="25">
        <v>2025</v>
      </c>
      <c r="F41" s="192"/>
    </row>
    <row r="42" spans="2:7" ht="15.75" customHeight="1">
      <c r="B42" s="23" t="s">
        <v>129</v>
      </c>
      <c r="C42" s="66">
        <v>3.34</v>
      </c>
      <c r="D42" s="18">
        <v>4.16</v>
      </c>
      <c r="E42" s="25">
        <v>4.16</v>
      </c>
      <c r="F42" s="21">
        <f t="shared" ref="F42:F48" si="3">(D42-C42)/C42</f>
        <v>0.24550898203592825</v>
      </c>
    </row>
    <row r="43" spans="2:7" ht="15.75" customHeight="1">
      <c r="B43" s="24" t="s">
        <v>94</v>
      </c>
      <c r="C43" s="58">
        <v>2.6419999999999999</v>
      </c>
      <c r="D43" s="25">
        <v>2.6419999999999999</v>
      </c>
      <c r="E43" s="25">
        <f>D43</f>
        <v>2.6419999999999999</v>
      </c>
      <c r="F43" s="21">
        <f t="shared" si="3"/>
        <v>0</v>
      </c>
    </row>
    <row r="44" spans="2:7" ht="15.75" customHeight="1">
      <c r="B44" s="26" t="s">
        <v>130</v>
      </c>
      <c r="C44" s="58">
        <v>0.81</v>
      </c>
      <c r="D44" s="58">
        <v>1.32</v>
      </c>
      <c r="E44" s="58">
        <f>D44</f>
        <v>1.32</v>
      </c>
      <c r="F44" s="21">
        <f t="shared" si="3"/>
        <v>0.62962962962962965</v>
      </c>
    </row>
    <row r="45" spans="2:7" ht="15.75" customHeight="1">
      <c r="B45" s="26" t="s">
        <v>131</v>
      </c>
      <c r="C45" s="58">
        <v>1.742</v>
      </c>
      <c r="D45" s="25">
        <v>2.52</v>
      </c>
      <c r="E45" s="25">
        <v>4.4800000000000004</v>
      </c>
      <c r="F45" s="21">
        <f t="shared" si="3"/>
        <v>0.44661308840413322</v>
      </c>
    </row>
    <row r="46" spans="2:7" ht="15.75" customHeight="1">
      <c r="B46" s="26" t="s">
        <v>132</v>
      </c>
      <c r="C46" s="58">
        <v>158.91</v>
      </c>
      <c r="D46" s="58">
        <v>243.26439999999999</v>
      </c>
      <c r="E46" s="25">
        <v>320.36</v>
      </c>
      <c r="F46" s="21">
        <f t="shared" si="3"/>
        <v>0.53083128815052549</v>
      </c>
    </row>
    <row r="47" spans="2:7" ht="15.75" customHeight="1">
      <c r="B47" s="26" t="s">
        <v>133</v>
      </c>
      <c r="C47" s="25">
        <v>80.680000000000007</v>
      </c>
      <c r="D47" s="25">
        <v>129.49</v>
      </c>
      <c r="E47" s="25">
        <v>168.84</v>
      </c>
      <c r="F47" s="21">
        <f t="shared" si="3"/>
        <v>0.60498264749628161</v>
      </c>
    </row>
    <row r="48" spans="2:7" ht="15.75" customHeight="1">
      <c r="B48" s="26" t="s">
        <v>360</v>
      </c>
      <c r="C48" s="25">
        <v>1</v>
      </c>
      <c r="D48" s="25">
        <v>2</v>
      </c>
      <c r="E48" s="25">
        <v>3</v>
      </c>
      <c r="F48" s="21">
        <f t="shared" si="3"/>
        <v>1</v>
      </c>
    </row>
    <row r="49" spans="2:8" ht="15.75" customHeight="1">
      <c r="B49" s="26" t="s">
        <v>95</v>
      </c>
      <c r="C49" s="25">
        <v>0</v>
      </c>
      <c r="D49" s="25">
        <v>1</v>
      </c>
      <c r="E49" s="25">
        <v>1</v>
      </c>
      <c r="F49" s="21">
        <v>1</v>
      </c>
    </row>
    <row r="50" spans="2:8" ht="15.75" customHeight="1">
      <c r="B50" s="26" t="s">
        <v>134</v>
      </c>
      <c r="C50" s="25">
        <v>83</v>
      </c>
      <c r="D50" s="25">
        <v>113</v>
      </c>
      <c r="E50" s="25">
        <v>172</v>
      </c>
      <c r="F50" s="21">
        <f>(D50-C50)/C50</f>
        <v>0.36144578313253012</v>
      </c>
    </row>
    <row r="51" spans="2:8" ht="15.75" customHeight="1"/>
    <row r="52" spans="2:8" ht="15.75" customHeight="1">
      <c r="B52" s="235" t="s">
        <v>139</v>
      </c>
      <c r="C52" s="235"/>
      <c r="D52" s="235"/>
      <c r="E52" s="235"/>
      <c r="F52" s="141"/>
      <c r="G52" s="135"/>
    </row>
    <row r="53" spans="2:8" ht="15.75" customHeight="1">
      <c r="B53" s="193" t="s">
        <v>85</v>
      </c>
      <c r="C53" s="236" t="s">
        <v>361</v>
      </c>
      <c r="D53" s="236"/>
      <c r="E53" s="236"/>
      <c r="F53" s="141"/>
      <c r="G53" s="135"/>
    </row>
    <row r="54" spans="2:8" ht="15.75" customHeight="1">
      <c r="B54" s="193"/>
      <c r="C54" s="139" t="s">
        <v>135</v>
      </c>
      <c r="D54" s="130">
        <v>2024</v>
      </c>
      <c r="E54" s="131">
        <v>2025</v>
      </c>
      <c r="F54" s="141"/>
      <c r="G54" s="135"/>
    </row>
    <row r="55" spans="2:8" ht="15.75" customHeight="1">
      <c r="B55" s="11" t="s">
        <v>362</v>
      </c>
      <c r="C55" s="131">
        <v>96.710000000000008</v>
      </c>
      <c r="D55" s="131">
        <v>96.67</v>
      </c>
      <c r="E55" s="131">
        <v>96.63</v>
      </c>
      <c r="G55" s="135"/>
    </row>
    <row r="56" spans="2:8" ht="15.75" customHeight="1">
      <c r="B56" s="11" t="s">
        <v>363</v>
      </c>
      <c r="C56" s="131">
        <v>96.64</v>
      </c>
      <c r="D56" s="131">
        <v>96.6</v>
      </c>
      <c r="E56" s="131">
        <v>96.559999999999988</v>
      </c>
      <c r="G56" s="135"/>
      <c r="H56" s="135"/>
    </row>
    <row r="57" spans="2:8" ht="15.75" customHeight="1">
      <c r="B57" s="11" t="s">
        <v>364</v>
      </c>
      <c r="C57" s="131">
        <v>77.98</v>
      </c>
      <c r="D57" s="131">
        <v>77.94</v>
      </c>
      <c r="E57" s="131">
        <v>77.899999999999991</v>
      </c>
      <c r="G57" s="135"/>
      <c r="H57" s="135"/>
    </row>
    <row r="58" spans="2:8" ht="15.75" customHeight="1">
      <c r="B58" s="11" t="s">
        <v>365</v>
      </c>
      <c r="C58" s="131">
        <v>85.29</v>
      </c>
      <c r="D58" s="131">
        <v>85.25</v>
      </c>
      <c r="E58" s="131">
        <v>85.21</v>
      </c>
      <c r="G58" s="135"/>
      <c r="H58" s="135"/>
    </row>
    <row r="59" spans="2:8" ht="15.75" customHeight="1">
      <c r="B59" s="11" t="s">
        <v>366</v>
      </c>
      <c r="C59" s="131">
        <v>0</v>
      </c>
      <c r="D59" s="131">
        <v>0</v>
      </c>
      <c r="E59" s="131">
        <f>D59+H59</f>
        <v>0</v>
      </c>
      <c r="G59" s="135"/>
      <c r="H59" s="135"/>
    </row>
    <row r="60" spans="2:8" ht="15.75" customHeight="1">
      <c r="G60" s="135"/>
    </row>
    <row r="61" spans="2:8" ht="15.75" customHeight="1"/>
    <row r="62" spans="2:8" ht="15.75" customHeight="1"/>
    <row r="63" spans="2:8" ht="15.75" customHeight="1"/>
    <row r="64" spans="2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C40:E40"/>
    <mergeCell ref="B39:F39"/>
    <mergeCell ref="C9:E9"/>
    <mergeCell ref="B2:I2"/>
    <mergeCell ref="B27:B28"/>
    <mergeCell ref="F9:F10"/>
    <mergeCell ref="B21:F21"/>
    <mergeCell ref="B17:F17"/>
    <mergeCell ref="B12:F12"/>
    <mergeCell ref="B26:F26"/>
    <mergeCell ref="B9:B10"/>
    <mergeCell ref="F27:F28"/>
    <mergeCell ref="C27:E27"/>
    <mergeCell ref="B31:F31"/>
    <mergeCell ref="B3:G3"/>
    <mergeCell ref="B4:G4"/>
    <mergeCell ref="B6:I6"/>
    <mergeCell ref="B8:F8"/>
    <mergeCell ref="B40:B41"/>
    <mergeCell ref="F40:F41"/>
    <mergeCell ref="B53:B54"/>
    <mergeCell ref="C53:E53"/>
    <mergeCell ref="B52:E5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G975"/>
  <sheetViews>
    <sheetView workbookViewId="0">
      <selection activeCell="E15" sqref="E15"/>
    </sheetView>
  </sheetViews>
  <sheetFormatPr defaultColWidth="14.42578125" defaultRowHeight="15" customHeight="1"/>
  <cols>
    <col min="1" max="2" width="8.7109375" customWidth="1"/>
    <col min="3" max="3" width="49" customWidth="1"/>
    <col min="4" max="4" width="12.42578125" hidden="1" customWidth="1"/>
    <col min="5" max="5" width="12.42578125" customWidth="1"/>
    <col min="6" max="6" width="12.42578125" style="135" customWidth="1"/>
    <col min="7" max="7" width="15.5703125" customWidth="1"/>
    <col min="8" max="9" width="8.7109375" customWidth="1"/>
    <col min="10" max="10" width="12.28515625" customWidth="1"/>
    <col min="11" max="25" width="8.7109375" customWidth="1"/>
  </cols>
  <sheetData>
    <row r="2" spans="2:7" ht="15" customHeight="1">
      <c r="B2" s="174" t="s">
        <v>173</v>
      </c>
      <c r="C2" s="174"/>
      <c r="D2" s="174"/>
      <c r="E2" s="174"/>
      <c r="F2" s="174"/>
      <c r="G2" s="174"/>
    </row>
    <row r="4" spans="2:7" ht="33.75" customHeight="1">
      <c r="B4" s="195" t="s">
        <v>140</v>
      </c>
      <c r="C4" s="196"/>
      <c r="D4" s="196"/>
      <c r="E4" s="196"/>
      <c r="F4" s="196"/>
      <c r="G4" s="196"/>
    </row>
    <row r="5" spans="2:7" ht="15.75" customHeight="1">
      <c r="B5" s="194" t="s">
        <v>141</v>
      </c>
      <c r="C5" s="194" t="s">
        <v>1</v>
      </c>
      <c r="D5" s="194" t="s">
        <v>142</v>
      </c>
      <c r="E5" s="194"/>
      <c r="F5" s="194"/>
      <c r="G5" s="194"/>
    </row>
    <row r="6" spans="2:7" ht="50.25" customHeight="1">
      <c r="B6" s="194"/>
      <c r="C6" s="194"/>
      <c r="D6" s="28">
        <v>2023</v>
      </c>
      <c r="E6" s="28">
        <v>2024</v>
      </c>
      <c r="F6" s="133">
        <v>2025</v>
      </c>
      <c r="G6" s="28" t="s">
        <v>2</v>
      </c>
    </row>
    <row r="7" spans="2:7" ht="15.75" customHeight="1">
      <c r="B7" s="27">
        <v>1</v>
      </c>
      <c r="C7" s="27">
        <v>2</v>
      </c>
      <c r="D7" s="27">
        <v>3</v>
      </c>
      <c r="E7" s="27">
        <v>4</v>
      </c>
      <c r="F7" s="132"/>
      <c r="G7" s="27">
        <v>5</v>
      </c>
    </row>
    <row r="8" spans="2:7" ht="29.25">
      <c r="B8" s="27">
        <v>1</v>
      </c>
      <c r="C8" s="29" t="s">
        <v>143</v>
      </c>
      <c r="D8" s="30">
        <v>4.6000000000000001E-4</v>
      </c>
      <c r="E8" s="30">
        <v>0</v>
      </c>
      <c r="F8" s="30">
        <v>0</v>
      </c>
      <c r="G8" s="31">
        <v>0</v>
      </c>
    </row>
    <row r="9" spans="2:7" ht="15.75" customHeight="1">
      <c r="B9" s="32" t="s">
        <v>4</v>
      </c>
      <c r="C9" s="33" t="s">
        <v>144</v>
      </c>
      <c r="D9" s="30" t="s">
        <v>6</v>
      </c>
      <c r="E9" s="30" t="s">
        <v>6</v>
      </c>
      <c r="F9" s="30"/>
      <c r="G9" s="30" t="s">
        <v>6</v>
      </c>
    </row>
    <row r="10" spans="2:7" ht="15.75" customHeight="1">
      <c r="B10" s="32" t="s">
        <v>7</v>
      </c>
      <c r="C10" s="33" t="s">
        <v>145</v>
      </c>
      <c r="D10" s="30" t="s">
        <v>6</v>
      </c>
      <c r="E10" s="30" t="s">
        <v>6</v>
      </c>
      <c r="F10" s="30"/>
      <c r="G10" s="30" t="s">
        <v>6</v>
      </c>
    </row>
    <row r="11" spans="2:7" ht="15.75" customHeight="1">
      <c r="B11" s="32" t="s">
        <v>8</v>
      </c>
      <c r="C11" s="33" t="s">
        <v>146</v>
      </c>
      <c r="D11" s="30" t="s">
        <v>6</v>
      </c>
      <c r="E11" s="30" t="s">
        <v>6</v>
      </c>
      <c r="F11" s="30"/>
      <c r="G11" s="30" t="s">
        <v>6</v>
      </c>
    </row>
    <row r="12" spans="2:7" ht="15.75" customHeight="1">
      <c r="B12" s="32" t="s">
        <v>9</v>
      </c>
      <c r="C12" s="33" t="s">
        <v>147</v>
      </c>
      <c r="D12" s="30" t="s">
        <v>6</v>
      </c>
      <c r="E12" s="30" t="s">
        <v>6</v>
      </c>
      <c r="F12" s="30"/>
      <c r="G12" s="30" t="s">
        <v>6</v>
      </c>
    </row>
    <row r="13" spans="2:7" ht="29.25">
      <c r="B13" s="32" t="s">
        <v>148</v>
      </c>
      <c r="C13" s="29" t="s">
        <v>149</v>
      </c>
      <c r="D13" s="30">
        <v>6.5399999999999998E-3</v>
      </c>
      <c r="E13" s="30">
        <v>0</v>
      </c>
      <c r="F13" s="30">
        <v>0</v>
      </c>
      <c r="G13" s="31">
        <v>0</v>
      </c>
    </row>
    <row r="14" spans="2:7" ht="15.75" customHeight="1">
      <c r="B14" s="32" t="s">
        <v>10</v>
      </c>
      <c r="C14" s="33" t="s">
        <v>144</v>
      </c>
      <c r="D14" s="30" t="s">
        <v>6</v>
      </c>
      <c r="E14" s="30" t="s">
        <v>6</v>
      </c>
      <c r="F14" s="30"/>
      <c r="G14" s="30" t="s">
        <v>6</v>
      </c>
    </row>
    <row r="15" spans="2:7" ht="15.75" customHeight="1">
      <c r="B15" s="32" t="s">
        <v>11</v>
      </c>
      <c r="C15" s="33" t="s">
        <v>145</v>
      </c>
      <c r="D15" s="30" t="s">
        <v>6</v>
      </c>
      <c r="E15" s="30" t="s">
        <v>6</v>
      </c>
      <c r="F15" s="30"/>
      <c r="G15" s="30" t="s">
        <v>6</v>
      </c>
    </row>
    <row r="16" spans="2:7" ht="15.75" customHeight="1">
      <c r="B16" s="32" t="s">
        <v>12</v>
      </c>
      <c r="C16" s="33" t="s">
        <v>146</v>
      </c>
      <c r="D16" s="30" t="s">
        <v>6</v>
      </c>
      <c r="E16" s="30" t="s">
        <v>6</v>
      </c>
      <c r="F16" s="30"/>
      <c r="G16" s="30" t="s">
        <v>6</v>
      </c>
    </row>
    <row r="17" spans="2:7" ht="15.75" customHeight="1">
      <c r="B17" s="32" t="s">
        <v>13</v>
      </c>
      <c r="C17" s="33" t="s">
        <v>147</v>
      </c>
      <c r="D17" s="30" t="s">
        <v>6</v>
      </c>
      <c r="E17" s="30" t="s">
        <v>6</v>
      </c>
      <c r="F17" s="30"/>
      <c r="G17" s="30" t="s">
        <v>6</v>
      </c>
    </row>
    <row r="18" spans="2:7" ht="80.25">
      <c r="B18" s="32" t="s">
        <v>120</v>
      </c>
      <c r="C18" s="29" t="s">
        <v>150</v>
      </c>
      <c r="D18" s="30" t="s">
        <v>6</v>
      </c>
      <c r="E18" s="30" t="s">
        <v>6</v>
      </c>
      <c r="F18" s="30"/>
      <c r="G18" s="30" t="s">
        <v>6</v>
      </c>
    </row>
    <row r="19" spans="2:7" ht="15.75" customHeight="1">
      <c r="B19" s="32" t="s">
        <v>15</v>
      </c>
      <c r="C19" s="33" t="s">
        <v>144</v>
      </c>
      <c r="D19" s="30" t="s">
        <v>6</v>
      </c>
      <c r="E19" s="30" t="s">
        <v>6</v>
      </c>
      <c r="F19" s="30"/>
      <c r="G19" s="30" t="s">
        <v>6</v>
      </c>
    </row>
    <row r="20" spans="2:7" ht="15.75" customHeight="1">
      <c r="B20" s="32" t="s">
        <v>16</v>
      </c>
      <c r="C20" s="33" t="s">
        <v>145</v>
      </c>
      <c r="D20" s="30" t="s">
        <v>6</v>
      </c>
      <c r="E20" s="30" t="s">
        <v>6</v>
      </c>
      <c r="F20" s="30"/>
      <c r="G20" s="30" t="s">
        <v>6</v>
      </c>
    </row>
    <row r="21" spans="2:7" ht="15.75" customHeight="1">
      <c r="B21" s="32" t="s">
        <v>17</v>
      </c>
      <c r="C21" s="33" t="s">
        <v>146</v>
      </c>
      <c r="D21" s="30" t="s">
        <v>6</v>
      </c>
      <c r="E21" s="30" t="s">
        <v>6</v>
      </c>
      <c r="F21" s="30"/>
      <c r="G21" s="30" t="s">
        <v>6</v>
      </c>
    </row>
    <row r="22" spans="2:7" ht="15.75" customHeight="1">
      <c r="B22" s="32" t="s">
        <v>18</v>
      </c>
      <c r="C22" s="33" t="s">
        <v>147</v>
      </c>
      <c r="D22" s="30" t="s">
        <v>6</v>
      </c>
      <c r="E22" s="30" t="s">
        <v>6</v>
      </c>
      <c r="F22" s="30"/>
      <c r="G22" s="30" t="s">
        <v>6</v>
      </c>
    </row>
    <row r="23" spans="2:7" ht="80.25">
      <c r="B23" s="32" t="s">
        <v>151</v>
      </c>
      <c r="C23" s="29" t="s">
        <v>152</v>
      </c>
      <c r="D23" s="30" t="s">
        <v>6</v>
      </c>
      <c r="E23" s="30" t="s">
        <v>6</v>
      </c>
      <c r="F23" s="30"/>
      <c r="G23" s="30" t="s">
        <v>6</v>
      </c>
    </row>
    <row r="24" spans="2:7" ht="15.75" customHeight="1">
      <c r="B24" s="32" t="s">
        <v>20</v>
      </c>
      <c r="C24" s="33" t="s">
        <v>144</v>
      </c>
      <c r="D24" s="30" t="s">
        <v>6</v>
      </c>
      <c r="E24" s="30" t="s">
        <v>6</v>
      </c>
      <c r="F24" s="30"/>
      <c r="G24" s="30" t="s">
        <v>6</v>
      </c>
    </row>
    <row r="25" spans="2:7" ht="15.75" customHeight="1">
      <c r="B25" s="32" t="s">
        <v>21</v>
      </c>
      <c r="C25" s="33" t="s">
        <v>145</v>
      </c>
      <c r="D25" s="30" t="s">
        <v>6</v>
      </c>
      <c r="E25" s="30" t="s">
        <v>6</v>
      </c>
      <c r="F25" s="30"/>
      <c r="G25" s="30" t="s">
        <v>6</v>
      </c>
    </row>
    <row r="26" spans="2:7" ht="15.75" customHeight="1">
      <c r="B26" s="32" t="s">
        <v>22</v>
      </c>
      <c r="C26" s="33" t="s">
        <v>146</v>
      </c>
      <c r="D26" s="30" t="s">
        <v>6</v>
      </c>
      <c r="E26" s="30" t="s">
        <v>6</v>
      </c>
      <c r="F26" s="30"/>
      <c r="G26" s="30" t="s">
        <v>6</v>
      </c>
    </row>
    <row r="27" spans="2:7" ht="15.75" customHeight="1">
      <c r="B27" s="32" t="s">
        <v>23</v>
      </c>
      <c r="C27" s="33" t="s">
        <v>147</v>
      </c>
      <c r="D27" s="30" t="s">
        <v>6</v>
      </c>
      <c r="E27" s="30" t="s">
        <v>6</v>
      </c>
      <c r="F27" s="30"/>
      <c r="G27" s="30" t="s">
        <v>6</v>
      </c>
    </row>
    <row r="28" spans="2:7" ht="42">
      <c r="B28" s="32" t="s">
        <v>153</v>
      </c>
      <c r="C28" s="29" t="s">
        <v>154</v>
      </c>
      <c r="D28" s="30" t="s">
        <v>6</v>
      </c>
      <c r="E28" s="30" t="s">
        <v>6</v>
      </c>
      <c r="F28" s="30"/>
      <c r="G28" s="30" t="s">
        <v>6</v>
      </c>
    </row>
    <row r="29" spans="2:7" ht="54.75">
      <c r="B29" s="32" t="s">
        <v>24</v>
      </c>
      <c r="C29" s="29" t="s">
        <v>155</v>
      </c>
      <c r="D29" s="30" t="s">
        <v>6</v>
      </c>
      <c r="E29" s="30" t="s">
        <v>6</v>
      </c>
      <c r="F29" s="30"/>
      <c r="G29" s="30" t="s">
        <v>6</v>
      </c>
    </row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5">
    <mergeCell ref="D5:G5"/>
    <mergeCell ref="B2:G2"/>
    <mergeCell ref="B4:G4"/>
    <mergeCell ref="B5:B6"/>
    <mergeCell ref="C5:C6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39997558519241921"/>
    <outlinePr summaryBelow="0" summaryRight="0"/>
  </sheetPr>
  <dimension ref="B2:U546"/>
  <sheetViews>
    <sheetView zoomScale="90" zoomScaleNormal="90" workbookViewId="0">
      <selection activeCell="D566" sqref="D566"/>
    </sheetView>
  </sheetViews>
  <sheetFormatPr defaultColWidth="14.42578125" defaultRowHeight="15" customHeight="1"/>
  <cols>
    <col min="1" max="1" width="5.140625" customWidth="1"/>
    <col min="2" max="2" width="8.7109375" customWidth="1"/>
    <col min="3" max="3" width="20.7109375" customWidth="1"/>
    <col min="4" max="5" width="8.7109375" customWidth="1"/>
    <col min="6" max="6" width="12.42578125" customWidth="1"/>
    <col min="7" max="7" width="10.28515625" customWidth="1"/>
    <col min="8" max="9" width="8.7109375" customWidth="1"/>
    <col min="10" max="10" width="8.140625" customWidth="1"/>
    <col min="11" max="11" width="14.28515625" customWidth="1"/>
    <col min="12" max="14" width="8.7109375" customWidth="1"/>
    <col min="15" max="15" width="9.28515625" customWidth="1"/>
    <col min="16" max="17" width="8.7109375" customWidth="1"/>
    <col min="18" max="18" width="8.140625" customWidth="1"/>
    <col min="19" max="19" width="9" customWidth="1"/>
    <col min="20" max="20" width="33.42578125" customWidth="1"/>
    <col min="21" max="21" width="27" customWidth="1"/>
    <col min="22" max="26" width="8.7109375" customWidth="1"/>
    <col min="27" max="27" width="14.42578125" customWidth="1"/>
  </cols>
  <sheetData>
    <row r="2" spans="2:21">
      <c r="B2" s="202" t="s">
        <v>174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</row>
    <row r="3" spans="2:21" ht="149.25" customHeight="1">
      <c r="B3" s="204" t="s">
        <v>141</v>
      </c>
      <c r="C3" s="199" t="s">
        <v>156</v>
      </c>
      <c r="D3" s="199" t="s">
        <v>157</v>
      </c>
      <c r="E3" s="199"/>
      <c r="F3" s="199"/>
      <c r="G3" s="199"/>
      <c r="H3" s="199" t="s">
        <v>158</v>
      </c>
      <c r="I3" s="199"/>
      <c r="J3" s="199"/>
      <c r="K3" s="199"/>
      <c r="L3" s="199" t="s">
        <v>159</v>
      </c>
      <c r="M3" s="199"/>
      <c r="N3" s="199"/>
      <c r="O3" s="199"/>
      <c r="P3" s="199" t="s">
        <v>160</v>
      </c>
      <c r="Q3" s="199"/>
      <c r="R3" s="199"/>
      <c r="S3" s="199"/>
      <c r="T3" s="199" t="s">
        <v>161</v>
      </c>
      <c r="U3" s="199" t="s">
        <v>25</v>
      </c>
    </row>
    <row r="4" spans="2:21">
      <c r="B4" s="204"/>
      <c r="C4" s="199"/>
      <c r="D4" s="34" t="s">
        <v>3</v>
      </c>
      <c r="E4" s="34" t="s">
        <v>162</v>
      </c>
      <c r="F4" s="34" t="s">
        <v>14</v>
      </c>
      <c r="G4" s="34" t="s">
        <v>19</v>
      </c>
      <c r="H4" s="34" t="s">
        <v>3</v>
      </c>
      <c r="I4" s="34" t="s">
        <v>162</v>
      </c>
      <c r="J4" s="34" t="s">
        <v>14</v>
      </c>
      <c r="K4" s="34" t="s">
        <v>19</v>
      </c>
      <c r="L4" s="34" t="s">
        <v>3</v>
      </c>
      <c r="M4" s="34" t="s">
        <v>162</v>
      </c>
      <c r="N4" s="34" t="s">
        <v>14</v>
      </c>
      <c r="O4" s="34" t="s">
        <v>19</v>
      </c>
      <c r="P4" s="34" t="s">
        <v>3</v>
      </c>
      <c r="Q4" s="34" t="s">
        <v>162</v>
      </c>
      <c r="R4" s="34" t="s">
        <v>14</v>
      </c>
      <c r="S4" s="34" t="s">
        <v>19</v>
      </c>
      <c r="T4" s="199"/>
      <c r="U4" s="199"/>
    </row>
    <row r="5" spans="2:21">
      <c r="B5" s="34">
        <v>1</v>
      </c>
      <c r="C5" s="35">
        <v>2</v>
      </c>
      <c r="D5" s="35">
        <v>3</v>
      </c>
      <c r="E5" s="34">
        <v>4</v>
      </c>
      <c r="F5" s="34">
        <v>5</v>
      </c>
      <c r="G5" s="34">
        <v>6</v>
      </c>
      <c r="H5" s="34">
        <v>7</v>
      </c>
      <c r="I5" s="34">
        <v>8</v>
      </c>
      <c r="J5" s="34">
        <v>9</v>
      </c>
      <c r="K5" s="34">
        <v>10</v>
      </c>
      <c r="L5" s="34">
        <v>11</v>
      </c>
      <c r="M5" s="34">
        <v>12</v>
      </c>
      <c r="N5" s="34">
        <v>13</v>
      </c>
      <c r="O5" s="34">
        <v>14</v>
      </c>
      <c r="P5" s="34">
        <v>15</v>
      </c>
      <c r="Q5" s="34">
        <v>16</v>
      </c>
      <c r="R5" s="34">
        <v>17</v>
      </c>
      <c r="S5" s="34">
        <v>18</v>
      </c>
      <c r="T5" s="34">
        <v>19</v>
      </c>
      <c r="U5" s="34">
        <v>20</v>
      </c>
    </row>
    <row r="6" spans="2:21" ht="30.75" customHeight="1">
      <c r="B6" s="36">
        <v>1</v>
      </c>
      <c r="C6" s="84" t="s">
        <v>345</v>
      </c>
      <c r="D6" s="38">
        <f>SUMIFS(N$13:N$546,$D$13:$D$546,"В",$L$13:$L$546,1,$C$13:$C$546,$C6)/G$11</f>
        <v>0</v>
      </c>
      <c r="E6" s="38">
        <f>SUMIFS(O$13:O$546,$D$13:$D$546,"В",$L$13:$L$546,1,$C$13:$C$546,$C6)/H$11</f>
        <v>0</v>
      </c>
      <c r="F6" s="38">
        <f>SUMIFS(P$13:P$546,$D$13:$D$546,"В",$L$13:$L$546,1,$C$13:$C$546,$C6)/I$11</f>
        <v>0</v>
      </c>
      <c r="G6" s="38">
        <f>SUMIFS(Q$13:Q$546,$D$13:$D$546,"В",$L$13:$L$546,1,$C$13:$C$546,$C6)/J$11</f>
        <v>0</v>
      </c>
      <c r="H6" s="38">
        <f>SUMIFS(G$13:G$546,$D$13:$D$546,"В",$L$13:$L$546,1,$C$13:$C$546,$C6)/G$11</f>
        <v>0</v>
      </c>
      <c r="I6" s="38">
        <f>SUMIFS(H$13:H$546,$D$13:$D$546,"В",$L$13:$L$546,1,$C$13:$C$546,$C6)/H$11</f>
        <v>0</v>
      </c>
      <c r="J6" s="38">
        <f>SUMIFS(I$13:I$546,$D$13:$D$546,"В",$L$13:$L$546,1,$C$13:$C$546,$C6)/I$11</f>
        <v>0</v>
      </c>
      <c r="K6" s="38">
        <f>SUMIFS(J$13:J$546,$D$13:$D$546,"В",$L$13:$L$546,1,$C$13:$C$546,$C6)/J$11</f>
        <v>0</v>
      </c>
      <c r="L6" s="38">
        <f>SUMIFS(N$13:N$546,$D$13:$D$546,"П",$L$13:$L$546,1,$C$13:$C$546,$C6)/G$11</f>
        <v>0</v>
      </c>
      <c r="M6" s="38">
        <f>SUMIFS(O$13:O$546,$D$13:$D$546,"П",$L$13:$L$546,1,$C$13:$C$546,$C6)/H$11</f>
        <v>0</v>
      </c>
      <c r="N6" s="38">
        <f>SUMIFS(P$13:P$546,$D$13:$D$546,"П",$L$13:$L$546,1,$C$13:$C$546,$C6)/I$11</f>
        <v>0</v>
      </c>
      <c r="O6" s="38">
        <f>SUMIFS(Q$13:Q$546,$D$13:$D$546,"П",$L$13:$L$546,1,$C$13:$C$546,$C6)/J$11</f>
        <v>0</v>
      </c>
      <c r="P6" s="38">
        <f>SUMIFS(G$13:G$546,$D$13:$D$546,"П",$C$13:$C$546,$C6)/G$11</f>
        <v>0</v>
      </c>
      <c r="Q6" s="38">
        <f>SUMIFS(H$13:H$546,$D$13:$D$546,"П",$C$13:$C$546,$C6)/H$11</f>
        <v>0</v>
      </c>
      <c r="R6" s="38">
        <f>SUMIFS(I$13:I$546,$D$13:$D$546,"П",$C$13:$C$546,$C6)/I$11</f>
        <v>0</v>
      </c>
      <c r="S6" s="38">
        <f>SUMIFS(J$13:J$546,$D$13:$D$546,"П",$C$13:$C$546,$C6)/J$11</f>
        <v>0</v>
      </c>
      <c r="T6" s="38">
        <v>0</v>
      </c>
      <c r="U6" s="200" t="s">
        <v>344</v>
      </c>
    </row>
    <row r="7" spans="2:21" ht="48" customHeight="1">
      <c r="B7" s="34"/>
      <c r="C7" s="39" t="s">
        <v>169</v>
      </c>
      <c r="D7" s="40">
        <f t="shared" ref="D7:S7" si="0">SUM(D6:D6)</f>
        <v>0</v>
      </c>
      <c r="E7" s="40">
        <f t="shared" si="0"/>
        <v>0</v>
      </c>
      <c r="F7" s="40">
        <f t="shared" si="0"/>
        <v>0</v>
      </c>
      <c r="G7" s="40">
        <f t="shared" si="0"/>
        <v>0</v>
      </c>
      <c r="H7" s="40">
        <f t="shared" si="0"/>
        <v>0</v>
      </c>
      <c r="I7" s="40">
        <f t="shared" si="0"/>
        <v>0</v>
      </c>
      <c r="J7" s="40">
        <f t="shared" si="0"/>
        <v>0</v>
      </c>
      <c r="K7" s="40">
        <f t="shared" si="0"/>
        <v>0</v>
      </c>
      <c r="L7" s="40">
        <f t="shared" si="0"/>
        <v>0</v>
      </c>
      <c r="M7" s="40">
        <f t="shared" si="0"/>
        <v>0</v>
      </c>
      <c r="N7" s="40">
        <f t="shared" si="0"/>
        <v>0</v>
      </c>
      <c r="O7" s="40">
        <f t="shared" si="0"/>
        <v>0</v>
      </c>
      <c r="P7" s="40">
        <f t="shared" si="0"/>
        <v>0</v>
      </c>
      <c r="Q7" s="40">
        <f t="shared" si="0"/>
        <v>0</v>
      </c>
      <c r="R7" s="40">
        <f t="shared" si="0"/>
        <v>0</v>
      </c>
      <c r="S7" s="40">
        <f t="shared" si="0"/>
        <v>0</v>
      </c>
      <c r="T7" s="40">
        <v>0</v>
      </c>
      <c r="U7" s="201"/>
    </row>
    <row r="9" spans="2:21" ht="15.75" customHeight="1"/>
    <row r="10" spans="2:21" ht="207" hidden="1" customHeight="1">
      <c r="B10" s="45" t="s">
        <v>177</v>
      </c>
      <c r="C10" s="45" t="s">
        <v>178</v>
      </c>
      <c r="D10" s="45" t="s">
        <v>179</v>
      </c>
      <c r="E10" s="45" t="s">
        <v>180</v>
      </c>
      <c r="F10" s="45" t="s">
        <v>181</v>
      </c>
      <c r="G10" s="45" t="s">
        <v>5</v>
      </c>
      <c r="H10" s="45" t="s">
        <v>183</v>
      </c>
      <c r="I10" s="45" t="s">
        <v>184</v>
      </c>
      <c r="J10" s="45" t="s">
        <v>185</v>
      </c>
      <c r="K10" s="45" t="s">
        <v>182</v>
      </c>
      <c r="L10" s="45" t="s">
        <v>176</v>
      </c>
      <c r="M10" s="45" t="s">
        <v>188</v>
      </c>
      <c r="N10" s="45" t="s">
        <v>189</v>
      </c>
      <c r="O10" s="45" t="s">
        <v>190</v>
      </c>
      <c r="P10" s="45" t="s">
        <v>191</v>
      </c>
      <c r="Q10" s="45" t="s">
        <v>192</v>
      </c>
    </row>
    <row r="11" spans="2:21" ht="15.75" hidden="1" customHeight="1">
      <c r="B11" s="197" t="s">
        <v>193</v>
      </c>
      <c r="C11" s="197"/>
      <c r="D11" s="197"/>
      <c r="E11" s="197"/>
      <c r="F11" s="46">
        <v>51366</v>
      </c>
      <c r="G11" s="28">
        <v>19</v>
      </c>
      <c r="H11" s="28">
        <v>46</v>
      </c>
      <c r="I11" s="28">
        <v>1085</v>
      </c>
      <c r="J11" s="28">
        <v>50216</v>
      </c>
      <c r="K11" s="198"/>
      <c r="L11" s="198"/>
      <c r="M11" s="198"/>
      <c r="N11" s="198"/>
      <c r="O11" s="198"/>
      <c r="P11" s="198"/>
      <c r="Q11" s="198"/>
    </row>
    <row r="12" spans="2:21" ht="15.75" hidden="1" customHeight="1">
      <c r="B12" s="47">
        <v>1</v>
      </c>
      <c r="C12" s="47">
        <v>2</v>
      </c>
      <c r="D12" s="47">
        <v>3</v>
      </c>
      <c r="E12" s="47">
        <v>4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  <c r="N12" s="48">
        <v>13</v>
      </c>
      <c r="O12" s="48">
        <v>14</v>
      </c>
      <c r="P12" s="48">
        <v>15</v>
      </c>
      <c r="Q12" s="48">
        <v>16</v>
      </c>
    </row>
    <row r="13" spans="2:21" ht="15.75" hidden="1" customHeight="1">
      <c r="B13" s="49">
        <v>1</v>
      </c>
      <c r="C13" s="49" t="s">
        <v>171</v>
      </c>
      <c r="D13" s="49" t="s">
        <v>186</v>
      </c>
      <c r="E13" s="49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 t="s">
        <v>232</v>
      </c>
      <c r="L13" s="28">
        <v>0</v>
      </c>
      <c r="M13" s="28">
        <f t="shared" ref="M13:M76" si="1">E13*F13</f>
        <v>0</v>
      </c>
      <c r="N13" s="28">
        <f>E13*G13</f>
        <v>0</v>
      </c>
      <c r="O13" s="27">
        <f t="shared" ref="O13:O76" si="2">E13*H13</f>
        <v>0</v>
      </c>
      <c r="P13" s="27">
        <f t="shared" ref="P13:P76" si="3">E13*I13</f>
        <v>0</v>
      </c>
      <c r="Q13" s="27">
        <f>E13*J13</f>
        <v>0</v>
      </c>
    </row>
    <row r="14" spans="2:21" ht="15.75" hidden="1" customHeight="1">
      <c r="B14" s="49">
        <v>2</v>
      </c>
      <c r="C14" s="49" t="s">
        <v>171</v>
      </c>
      <c r="D14" s="49" t="s">
        <v>186</v>
      </c>
      <c r="E14" s="49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 t="s">
        <v>233</v>
      </c>
      <c r="L14" s="28">
        <v>0</v>
      </c>
      <c r="M14" s="28">
        <f t="shared" si="1"/>
        <v>0</v>
      </c>
      <c r="N14" s="28">
        <f t="shared" ref="N14:N76" si="4">E14*G14</f>
        <v>0</v>
      </c>
      <c r="O14" s="27">
        <f t="shared" si="2"/>
        <v>0</v>
      </c>
      <c r="P14" s="27">
        <f t="shared" si="3"/>
        <v>0</v>
      </c>
      <c r="Q14" s="27">
        <f t="shared" ref="Q14:Q76" si="5">E14*J14</f>
        <v>0</v>
      </c>
    </row>
    <row r="15" spans="2:21" ht="15.75" hidden="1" customHeight="1">
      <c r="B15" s="49">
        <v>3</v>
      </c>
      <c r="C15" s="49" t="s">
        <v>164</v>
      </c>
      <c r="D15" s="49" t="s">
        <v>187</v>
      </c>
      <c r="E15" s="49">
        <v>2.4300000000000002</v>
      </c>
      <c r="F15" s="28">
        <v>1003</v>
      </c>
      <c r="G15" s="28">
        <v>0</v>
      </c>
      <c r="H15" s="28">
        <v>0</v>
      </c>
      <c r="I15" s="28">
        <v>5</v>
      </c>
      <c r="J15" s="28">
        <v>998</v>
      </c>
      <c r="K15" s="28"/>
      <c r="L15" s="28">
        <v>1</v>
      </c>
      <c r="M15" s="28">
        <f>E15*F15</f>
        <v>2437.29</v>
      </c>
      <c r="N15" s="28">
        <f t="shared" si="4"/>
        <v>0</v>
      </c>
      <c r="O15" s="27">
        <f t="shared" si="2"/>
        <v>0</v>
      </c>
      <c r="P15" s="27">
        <f t="shared" si="3"/>
        <v>12.15</v>
      </c>
      <c r="Q15" s="27">
        <f t="shared" si="5"/>
        <v>2425.1400000000003</v>
      </c>
    </row>
    <row r="16" spans="2:21" ht="15.75" hidden="1" customHeight="1">
      <c r="B16" s="49">
        <v>4</v>
      </c>
      <c r="C16" s="49" t="s">
        <v>164</v>
      </c>
      <c r="D16" s="49" t="s">
        <v>187</v>
      </c>
      <c r="E16" s="49">
        <v>2.77</v>
      </c>
      <c r="F16" s="28">
        <v>12</v>
      </c>
      <c r="G16" s="28">
        <v>0</v>
      </c>
      <c r="H16" s="28">
        <v>0</v>
      </c>
      <c r="I16" s="28">
        <v>0</v>
      </c>
      <c r="J16" s="28">
        <v>12</v>
      </c>
      <c r="K16" s="28"/>
      <c r="L16" s="28">
        <v>1</v>
      </c>
      <c r="M16" s="28">
        <f t="shared" si="1"/>
        <v>33.24</v>
      </c>
      <c r="N16" s="28">
        <f t="shared" si="4"/>
        <v>0</v>
      </c>
      <c r="O16" s="27">
        <f t="shared" si="2"/>
        <v>0</v>
      </c>
      <c r="P16" s="27">
        <f t="shared" si="3"/>
        <v>0</v>
      </c>
      <c r="Q16" s="27">
        <f t="shared" si="5"/>
        <v>33.24</v>
      </c>
    </row>
    <row r="17" spans="2:17" ht="15.75" hidden="1" customHeight="1">
      <c r="B17" s="49">
        <v>5</v>
      </c>
      <c r="C17" s="49" t="s">
        <v>163</v>
      </c>
      <c r="D17" s="49" t="s">
        <v>186</v>
      </c>
      <c r="E17" s="49">
        <v>3.83</v>
      </c>
      <c r="F17" s="28">
        <v>974</v>
      </c>
      <c r="G17" s="28">
        <v>0</v>
      </c>
      <c r="H17" s="28">
        <v>0</v>
      </c>
      <c r="I17" s="28">
        <v>13</v>
      </c>
      <c r="J17" s="28">
        <v>961</v>
      </c>
      <c r="K17" s="28" t="s">
        <v>234</v>
      </c>
      <c r="L17" s="28">
        <v>0</v>
      </c>
      <c r="M17" s="28">
        <f t="shared" si="1"/>
        <v>3730.42</v>
      </c>
      <c r="N17" s="28">
        <f t="shared" si="4"/>
        <v>0</v>
      </c>
      <c r="O17" s="27">
        <f t="shared" si="2"/>
        <v>0</v>
      </c>
      <c r="P17" s="27">
        <f t="shared" si="3"/>
        <v>49.79</v>
      </c>
      <c r="Q17" s="27">
        <f t="shared" si="5"/>
        <v>3680.63</v>
      </c>
    </row>
    <row r="18" spans="2:17" ht="15.75" hidden="1" customHeight="1">
      <c r="B18" s="49">
        <v>6</v>
      </c>
      <c r="C18" s="49" t="s">
        <v>164</v>
      </c>
      <c r="D18" s="49" t="s">
        <v>186</v>
      </c>
      <c r="E18" s="49">
        <v>0.37</v>
      </c>
      <c r="F18" s="28">
        <v>4422</v>
      </c>
      <c r="G18" s="28">
        <v>0</v>
      </c>
      <c r="H18" s="28">
        <v>0</v>
      </c>
      <c r="I18" s="28">
        <v>41</v>
      </c>
      <c r="J18" s="28">
        <v>4381</v>
      </c>
      <c r="K18" s="28" t="s">
        <v>235</v>
      </c>
      <c r="L18" s="28">
        <v>0</v>
      </c>
      <c r="M18" s="28">
        <f t="shared" si="1"/>
        <v>1636.1399999999999</v>
      </c>
      <c r="N18" s="28">
        <f t="shared" si="4"/>
        <v>0</v>
      </c>
      <c r="O18" s="27">
        <f t="shared" si="2"/>
        <v>0</v>
      </c>
      <c r="P18" s="27">
        <f t="shared" si="3"/>
        <v>15.17</v>
      </c>
      <c r="Q18" s="27">
        <f t="shared" si="5"/>
        <v>1620.97</v>
      </c>
    </row>
    <row r="19" spans="2:17" ht="15.75" hidden="1" customHeight="1">
      <c r="B19" s="49">
        <v>7</v>
      </c>
      <c r="C19" s="49" t="s">
        <v>171</v>
      </c>
      <c r="D19" s="49" t="s">
        <v>186</v>
      </c>
      <c r="E19" s="49">
        <v>2.3199999999999998</v>
      </c>
      <c r="F19" s="28">
        <v>2198</v>
      </c>
      <c r="G19" s="28">
        <v>0</v>
      </c>
      <c r="H19" s="28">
        <v>0</v>
      </c>
      <c r="I19" s="28">
        <v>14</v>
      </c>
      <c r="J19" s="28">
        <v>2184</v>
      </c>
      <c r="K19" s="28" t="s">
        <v>236</v>
      </c>
      <c r="L19" s="28">
        <v>0</v>
      </c>
      <c r="M19" s="28">
        <f t="shared" si="1"/>
        <v>5099.3599999999997</v>
      </c>
      <c r="N19" s="28">
        <f t="shared" si="4"/>
        <v>0</v>
      </c>
      <c r="O19" s="27">
        <f t="shared" si="2"/>
        <v>0</v>
      </c>
      <c r="P19" s="27">
        <f t="shared" si="3"/>
        <v>32.479999999999997</v>
      </c>
      <c r="Q19" s="27">
        <f t="shared" si="5"/>
        <v>5066.8799999999992</v>
      </c>
    </row>
    <row r="20" spans="2:17" ht="15.75" hidden="1" customHeight="1">
      <c r="B20" s="49">
        <v>8</v>
      </c>
      <c r="C20" s="49" t="s">
        <v>164</v>
      </c>
      <c r="D20" s="49" t="s">
        <v>186</v>
      </c>
      <c r="E20" s="49">
        <v>5.95</v>
      </c>
      <c r="F20" s="28">
        <v>1003</v>
      </c>
      <c r="G20" s="28">
        <v>0</v>
      </c>
      <c r="H20" s="28">
        <v>0</v>
      </c>
      <c r="I20" s="28">
        <v>5</v>
      </c>
      <c r="J20" s="28">
        <v>998</v>
      </c>
      <c r="K20" s="28" t="s">
        <v>237</v>
      </c>
      <c r="L20" s="28">
        <v>0</v>
      </c>
      <c r="M20" s="28">
        <f t="shared" si="1"/>
        <v>5967.85</v>
      </c>
      <c r="N20" s="28">
        <f t="shared" si="4"/>
        <v>0</v>
      </c>
      <c r="O20" s="27">
        <f t="shared" si="2"/>
        <v>0</v>
      </c>
      <c r="P20" s="27">
        <f t="shared" si="3"/>
        <v>29.75</v>
      </c>
      <c r="Q20" s="27">
        <f t="shared" si="5"/>
        <v>5938.1</v>
      </c>
    </row>
    <row r="21" spans="2:17" ht="15.75" hidden="1" customHeight="1">
      <c r="B21" s="49">
        <v>9</v>
      </c>
      <c r="C21" s="49" t="s">
        <v>165</v>
      </c>
      <c r="D21" s="49" t="s">
        <v>186</v>
      </c>
      <c r="E21" s="49">
        <v>5.38</v>
      </c>
      <c r="F21" s="28">
        <v>630</v>
      </c>
      <c r="G21" s="28">
        <v>0</v>
      </c>
      <c r="H21" s="28">
        <v>0</v>
      </c>
      <c r="I21" s="28">
        <v>2</v>
      </c>
      <c r="J21" s="28">
        <v>628</v>
      </c>
      <c r="K21" s="28" t="s">
        <v>238</v>
      </c>
      <c r="L21" s="28">
        <v>0</v>
      </c>
      <c r="M21" s="28">
        <f t="shared" si="1"/>
        <v>3389.4</v>
      </c>
      <c r="N21" s="28">
        <f t="shared" si="4"/>
        <v>0</v>
      </c>
      <c r="O21" s="27">
        <f t="shared" si="2"/>
        <v>0</v>
      </c>
      <c r="P21" s="27">
        <f t="shared" si="3"/>
        <v>10.76</v>
      </c>
      <c r="Q21" s="27">
        <f t="shared" si="5"/>
        <v>3378.64</v>
      </c>
    </row>
    <row r="22" spans="2:17" ht="15.75" hidden="1" customHeight="1">
      <c r="B22" s="49">
        <v>10</v>
      </c>
      <c r="C22" s="49" t="s">
        <v>166</v>
      </c>
      <c r="D22" s="49" t="s">
        <v>186</v>
      </c>
      <c r="E22" s="49">
        <v>0.43</v>
      </c>
      <c r="F22" s="28">
        <v>1</v>
      </c>
      <c r="G22" s="28">
        <v>0</v>
      </c>
      <c r="H22" s="28">
        <v>0</v>
      </c>
      <c r="I22" s="28">
        <v>1</v>
      </c>
      <c r="J22" s="28">
        <v>0</v>
      </c>
      <c r="K22" s="28" t="s">
        <v>239</v>
      </c>
      <c r="L22" s="28">
        <v>0</v>
      </c>
      <c r="M22" s="28">
        <f t="shared" si="1"/>
        <v>0.43</v>
      </c>
      <c r="N22" s="28">
        <f t="shared" si="4"/>
        <v>0</v>
      </c>
      <c r="O22" s="27">
        <f t="shared" si="2"/>
        <v>0</v>
      </c>
      <c r="P22" s="27">
        <f t="shared" si="3"/>
        <v>0.43</v>
      </c>
      <c r="Q22" s="27">
        <f t="shared" si="5"/>
        <v>0</v>
      </c>
    </row>
    <row r="23" spans="2:17" ht="15.75" hidden="1" customHeight="1">
      <c r="B23" s="49">
        <v>11</v>
      </c>
      <c r="C23" s="49" t="s">
        <v>164</v>
      </c>
      <c r="D23" s="49" t="s">
        <v>187</v>
      </c>
      <c r="E23" s="49">
        <v>4.62</v>
      </c>
      <c r="F23" s="28">
        <v>33</v>
      </c>
      <c r="G23" s="28">
        <v>0</v>
      </c>
      <c r="H23" s="28">
        <v>0</v>
      </c>
      <c r="I23" s="28">
        <v>0</v>
      </c>
      <c r="J23" s="28">
        <v>33</v>
      </c>
      <c r="K23" s="28"/>
      <c r="L23" s="28">
        <v>1</v>
      </c>
      <c r="M23" s="28">
        <f t="shared" si="1"/>
        <v>152.46</v>
      </c>
      <c r="N23" s="28">
        <f t="shared" si="4"/>
        <v>0</v>
      </c>
      <c r="O23" s="27">
        <f t="shared" si="2"/>
        <v>0</v>
      </c>
      <c r="P23" s="27">
        <f t="shared" si="3"/>
        <v>0</v>
      </c>
      <c r="Q23" s="27">
        <f t="shared" si="5"/>
        <v>152.46</v>
      </c>
    </row>
    <row r="24" spans="2:17" ht="15.75" hidden="1" customHeight="1">
      <c r="B24" s="49">
        <v>12</v>
      </c>
      <c r="C24" s="49" t="s">
        <v>164</v>
      </c>
      <c r="D24" s="49" t="s">
        <v>187</v>
      </c>
      <c r="E24" s="49">
        <v>4.72</v>
      </c>
      <c r="F24" s="28">
        <v>33</v>
      </c>
      <c r="G24" s="28">
        <v>0</v>
      </c>
      <c r="H24" s="28">
        <v>0</v>
      </c>
      <c r="I24" s="28">
        <v>0</v>
      </c>
      <c r="J24" s="28">
        <v>33</v>
      </c>
      <c r="K24" s="28"/>
      <c r="L24" s="28">
        <v>1</v>
      </c>
      <c r="M24" s="28">
        <f t="shared" si="1"/>
        <v>155.76</v>
      </c>
      <c r="N24" s="28">
        <f t="shared" si="4"/>
        <v>0</v>
      </c>
      <c r="O24" s="27">
        <f t="shared" si="2"/>
        <v>0</v>
      </c>
      <c r="P24" s="27">
        <f t="shared" si="3"/>
        <v>0</v>
      </c>
      <c r="Q24" s="27">
        <f t="shared" si="5"/>
        <v>155.76</v>
      </c>
    </row>
    <row r="25" spans="2:17" ht="15.75" hidden="1" customHeight="1">
      <c r="B25" s="49">
        <v>13</v>
      </c>
      <c r="C25" s="49" t="s">
        <v>166</v>
      </c>
      <c r="D25" s="49" t="s">
        <v>187</v>
      </c>
      <c r="E25" s="49">
        <v>4.9169999999999998</v>
      </c>
      <c r="F25" s="28">
        <v>204</v>
      </c>
      <c r="G25" s="28">
        <v>0</v>
      </c>
      <c r="H25" s="28">
        <v>0</v>
      </c>
      <c r="I25" s="28">
        <v>1</v>
      </c>
      <c r="J25" s="28">
        <v>203</v>
      </c>
      <c r="K25" s="28"/>
      <c r="L25" s="28">
        <v>1</v>
      </c>
      <c r="M25" s="28">
        <f t="shared" si="1"/>
        <v>1003.068</v>
      </c>
      <c r="N25" s="28">
        <f t="shared" si="4"/>
        <v>0</v>
      </c>
      <c r="O25" s="27">
        <f t="shared" si="2"/>
        <v>0</v>
      </c>
      <c r="P25" s="27">
        <f t="shared" si="3"/>
        <v>4.9169999999999998</v>
      </c>
      <c r="Q25" s="27">
        <f t="shared" si="5"/>
        <v>998.15099999999995</v>
      </c>
    </row>
    <row r="26" spans="2:17" ht="15.75" hidden="1" customHeight="1">
      <c r="B26" s="49">
        <v>14</v>
      </c>
      <c r="C26" s="49" t="s">
        <v>166</v>
      </c>
      <c r="D26" s="49" t="s">
        <v>187</v>
      </c>
      <c r="E26" s="49">
        <v>3.5</v>
      </c>
      <c r="F26" s="28">
        <v>14</v>
      </c>
      <c r="G26" s="28">
        <v>0</v>
      </c>
      <c r="H26" s="28">
        <v>0</v>
      </c>
      <c r="I26" s="28">
        <v>1</v>
      </c>
      <c r="J26" s="28">
        <v>13</v>
      </c>
      <c r="K26" s="28"/>
      <c r="L26" s="28">
        <v>1</v>
      </c>
      <c r="M26" s="28">
        <f t="shared" si="1"/>
        <v>49</v>
      </c>
      <c r="N26" s="28">
        <f t="shared" si="4"/>
        <v>0</v>
      </c>
      <c r="O26" s="27">
        <f t="shared" si="2"/>
        <v>0</v>
      </c>
      <c r="P26" s="27">
        <f t="shared" si="3"/>
        <v>3.5</v>
      </c>
      <c r="Q26" s="27">
        <f t="shared" si="5"/>
        <v>45.5</v>
      </c>
    </row>
    <row r="27" spans="2:17" ht="15.75" hidden="1" customHeight="1">
      <c r="B27" s="49">
        <v>15</v>
      </c>
      <c r="C27" s="49" t="s">
        <v>163</v>
      </c>
      <c r="D27" s="49" t="s">
        <v>187</v>
      </c>
      <c r="E27" s="49">
        <v>1.8169999999999999</v>
      </c>
      <c r="F27" s="28">
        <v>1</v>
      </c>
      <c r="G27" s="28">
        <v>0</v>
      </c>
      <c r="H27" s="28">
        <v>0</v>
      </c>
      <c r="I27" s="28">
        <v>1</v>
      </c>
      <c r="J27" s="28">
        <v>0</v>
      </c>
      <c r="K27" s="28"/>
      <c r="L27" s="28">
        <v>1</v>
      </c>
      <c r="M27" s="28">
        <f t="shared" si="1"/>
        <v>1.8169999999999999</v>
      </c>
      <c r="N27" s="28">
        <f t="shared" si="4"/>
        <v>0</v>
      </c>
      <c r="O27" s="27">
        <f t="shared" si="2"/>
        <v>0</v>
      </c>
      <c r="P27" s="27">
        <f t="shared" si="3"/>
        <v>1.8169999999999999</v>
      </c>
      <c r="Q27" s="27">
        <f t="shared" si="5"/>
        <v>0</v>
      </c>
    </row>
    <row r="28" spans="2:17" ht="15.75" hidden="1" customHeight="1">
      <c r="B28" s="49">
        <v>16</v>
      </c>
      <c r="C28" s="49" t="s">
        <v>325</v>
      </c>
      <c r="D28" s="49" t="s">
        <v>186</v>
      </c>
      <c r="E28" s="49">
        <v>6.17</v>
      </c>
      <c r="F28" s="28">
        <v>49</v>
      </c>
      <c r="G28" s="28">
        <v>0</v>
      </c>
      <c r="H28" s="28">
        <v>0</v>
      </c>
      <c r="I28" s="28">
        <v>0</v>
      </c>
      <c r="J28" s="28">
        <v>49</v>
      </c>
      <c r="K28" s="28" t="s">
        <v>240</v>
      </c>
      <c r="L28" s="28">
        <v>0</v>
      </c>
      <c r="M28" s="28">
        <f t="shared" si="1"/>
        <v>302.33</v>
      </c>
      <c r="N28" s="28">
        <f t="shared" si="4"/>
        <v>0</v>
      </c>
      <c r="O28" s="27">
        <f t="shared" si="2"/>
        <v>0</v>
      </c>
      <c r="P28" s="27">
        <f t="shared" si="3"/>
        <v>0</v>
      </c>
      <c r="Q28" s="27">
        <f t="shared" si="5"/>
        <v>302.33</v>
      </c>
    </row>
    <row r="29" spans="2:17" ht="15.75" hidden="1" customHeight="1">
      <c r="B29" s="49">
        <v>17</v>
      </c>
      <c r="C29" s="49" t="s">
        <v>163</v>
      </c>
      <c r="D29" s="49" t="s">
        <v>187</v>
      </c>
      <c r="E29" s="49">
        <v>3.35</v>
      </c>
      <c r="F29" s="28">
        <v>5</v>
      </c>
      <c r="G29" s="28">
        <v>0</v>
      </c>
      <c r="H29" s="28">
        <v>0</v>
      </c>
      <c r="I29" s="28">
        <v>0</v>
      </c>
      <c r="J29" s="28">
        <v>5</v>
      </c>
      <c r="K29" s="28"/>
      <c r="L29" s="28">
        <v>1</v>
      </c>
      <c r="M29" s="28">
        <f t="shared" si="1"/>
        <v>16.75</v>
      </c>
      <c r="N29" s="28">
        <f t="shared" si="4"/>
        <v>0</v>
      </c>
      <c r="O29" s="27">
        <f t="shared" si="2"/>
        <v>0</v>
      </c>
      <c r="P29" s="27">
        <f t="shared" si="3"/>
        <v>0</v>
      </c>
      <c r="Q29" s="27">
        <f t="shared" si="5"/>
        <v>16.75</v>
      </c>
    </row>
    <row r="30" spans="2:17" ht="15.75" hidden="1" customHeight="1">
      <c r="B30" s="49">
        <v>18</v>
      </c>
      <c r="C30" s="49" t="s">
        <v>164</v>
      </c>
      <c r="D30" s="49" t="s">
        <v>187</v>
      </c>
      <c r="E30" s="49">
        <v>2.1829999999999998</v>
      </c>
      <c r="F30" s="28">
        <v>17</v>
      </c>
      <c r="G30" s="28">
        <v>0</v>
      </c>
      <c r="H30" s="28">
        <v>0</v>
      </c>
      <c r="I30" s="28">
        <v>0</v>
      </c>
      <c r="J30" s="28">
        <v>17</v>
      </c>
      <c r="K30" s="28"/>
      <c r="L30" s="28">
        <v>1</v>
      </c>
      <c r="M30" s="28">
        <f t="shared" si="1"/>
        <v>37.110999999999997</v>
      </c>
      <c r="N30" s="28">
        <f t="shared" si="4"/>
        <v>0</v>
      </c>
      <c r="O30" s="27">
        <f t="shared" si="2"/>
        <v>0</v>
      </c>
      <c r="P30" s="27">
        <f t="shared" si="3"/>
        <v>0</v>
      </c>
      <c r="Q30" s="27">
        <f t="shared" si="5"/>
        <v>37.110999999999997</v>
      </c>
    </row>
    <row r="31" spans="2:17" ht="15.75" hidden="1" customHeight="1">
      <c r="B31" s="49">
        <v>19</v>
      </c>
      <c r="C31" s="49" t="s">
        <v>325</v>
      </c>
      <c r="D31" s="49" t="s">
        <v>186</v>
      </c>
      <c r="E31" s="49">
        <v>3.47</v>
      </c>
      <c r="F31" s="28">
        <v>50</v>
      </c>
      <c r="G31" s="28">
        <v>0</v>
      </c>
      <c r="H31" s="28">
        <v>0</v>
      </c>
      <c r="I31" s="28">
        <v>0</v>
      </c>
      <c r="J31" s="28">
        <v>50</v>
      </c>
      <c r="K31" s="28" t="s">
        <v>241</v>
      </c>
      <c r="L31" s="28">
        <v>0</v>
      </c>
      <c r="M31" s="28">
        <f t="shared" si="1"/>
        <v>173.5</v>
      </c>
      <c r="N31" s="28">
        <f t="shared" si="4"/>
        <v>0</v>
      </c>
      <c r="O31" s="27">
        <f t="shared" si="2"/>
        <v>0</v>
      </c>
      <c r="P31" s="27">
        <f t="shared" si="3"/>
        <v>0</v>
      </c>
      <c r="Q31" s="27">
        <f t="shared" si="5"/>
        <v>173.5</v>
      </c>
    </row>
    <row r="32" spans="2:17" ht="15.75" hidden="1" customHeight="1">
      <c r="B32" s="49">
        <v>20</v>
      </c>
      <c r="C32" s="49" t="s">
        <v>325</v>
      </c>
      <c r="D32" s="49" t="s">
        <v>186</v>
      </c>
      <c r="E32" s="49">
        <v>5.33</v>
      </c>
      <c r="F32" s="28">
        <v>21</v>
      </c>
      <c r="G32" s="28">
        <v>0</v>
      </c>
      <c r="H32" s="28">
        <v>0</v>
      </c>
      <c r="I32" s="28">
        <v>0</v>
      </c>
      <c r="J32" s="28">
        <v>21</v>
      </c>
      <c r="K32" s="28" t="s">
        <v>242</v>
      </c>
      <c r="L32" s="28">
        <v>0</v>
      </c>
      <c r="M32" s="28">
        <f t="shared" si="1"/>
        <v>111.93</v>
      </c>
      <c r="N32" s="28">
        <f t="shared" si="4"/>
        <v>0</v>
      </c>
      <c r="O32" s="27">
        <f t="shared" si="2"/>
        <v>0</v>
      </c>
      <c r="P32" s="27">
        <f t="shared" si="3"/>
        <v>0</v>
      </c>
      <c r="Q32" s="27">
        <f t="shared" si="5"/>
        <v>111.93</v>
      </c>
    </row>
    <row r="33" spans="2:17" ht="15.75" hidden="1" customHeight="1">
      <c r="B33" s="49">
        <v>21</v>
      </c>
      <c r="C33" s="49" t="s">
        <v>165</v>
      </c>
      <c r="D33" s="49" t="s">
        <v>186</v>
      </c>
      <c r="E33" s="49">
        <v>4.07</v>
      </c>
      <c r="F33" s="28">
        <v>630</v>
      </c>
      <c r="G33" s="28">
        <v>0</v>
      </c>
      <c r="H33" s="28">
        <v>0</v>
      </c>
      <c r="I33" s="28">
        <v>2</v>
      </c>
      <c r="J33" s="28">
        <v>628</v>
      </c>
      <c r="K33" s="28" t="s">
        <v>243</v>
      </c>
      <c r="L33" s="28">
        <v>0</v>
      </c>
      <c r="M33" s="28">
        <f t="shared" si="1"/>
        <v>2564.1000000000004</v>
      </c>
      <c r="N33" s="28">
        <f t="shared" si="4"/>
        <v>0</v>
      </c>
      <c r="O33" s="27">
        <f t="shared" si="2"/>
        <v>0</v>
      </c>
      <c r="P33" s="27">
        <f t="shared" si="3"/>
        <v>8.14</v>
      </c>
      <c r="Q33" s="27">
        <f t="shared" si="5"/>
        <v>2555.96</v>
      </c>
    </row>
    <row r="34" spans="2:17" ht="15.75" hidden="1" customHeight="1">
      <c r="B34" s="49">
        <v>22</v>
      </c>
      <c r="C34" s="49" t="s">
        <v>163</v>
      </c>
      <c r="D34" s="49" t="s">
        <v>186</v>
      </c>
      <c r="E34" s="49">
        <v>3.52</v>
      </c>
      <c r="F34" s="28">
        <v>1343</v>
      </c>
      <c r="G34" s="28">
        <v>0</v>
      </c>
      <c r="H34" s="28">
        <v>0</v>
      </c>
      <c r="I34" s="28">
        <v>7</v>
      </c>
      <c r="J34" s="28">
        <v>1336</v>
      </c>
      <c r="K34" s="28" t="s">
        <v>244</v>
      </c>
      <c r="L34" s="28">
        <v>0</v>
      </c>
      <c r="M34" s="28">
        <f t="shared" si="1"/>
        <v>4727.3599999999997</v>
      </c>
      <c r="N34" s="28">
        <f t="shared" si="4"/>
        <v>0</v>
      </c>
      <c r="O34" s="27">
        <f t="shared" si="2"/>
        <v>0</v>
      </c>
      <c r="P34" s="27">
        <f t="shared" si="3"/>
        <v>24.64</v>
      </c>
      <c r="Q34" s="27">
        <f t="shared" si="5"/>
        <v>4702.72</v>
      </c>
    </row>
    <row r="35" spans="2:17" ht="15.75" hidden="1" customHeight="1">
      <c r="B35" s="49">
        <v>23</v>
      </c>
      <c r="C35" s="49" t="s">
        <v>164</v>
      </c>
      <c r="D35" s="49" t="s">
        <v>187</v>
      </c>
      <c r="E35" s="49">
        <v>2.5329999999999999</v>
      </c>
      <c r="F35" s="28">
        <v>70</v>
      </c>
      <c r="G35" s="28">
        <v>0</v>
      </c>
      <c r="H35" s="28">
        <v>0</v>
      </c>
      <c r="I35" s="28">
        <v>0</v>
      </c>
      <c r="J35" s="28">
        <v>70</v>
      </c>
      <c r="K35" s="28"/>
      <c r="L35" s="28">
        <v>1</v>
      </c>
      <c r="M35" s="28">
        <f t="shared" si="1"/>
        <v>177.31</v>
      </c>
      <c r="N35" s="28">
        <f t="shared" si="4"/>
        <v>0</v>
      </c>
      <c r="O35" s="27">
        <f t="shared" si="2"/>
        <v>0</v>
      </c>
      <c r="P35" s="27">
        <f t="shared" si="3"/>
        <v>0</v>
      </c>
      <c r="Q35" s="27">
        <f t="shared" si="5"/>
        <v>177.31</v>
      </c>
    </row>
    <row r="36" spans="2:17" ht="15.75" hidden="1" customHeight="1">
      <c r="B36" s="49">
        <v>24</v>
      </c>
      <c r="C36" s="49" t="s">
        <v>163</v>
      </c>
      <c r="D36" s="49" t="s">
        <v>187</v>
      </c>
      <c r="E36" s="49">
        <v>3.4169999999999998</v>
      </c>
      <c r="F36" s="28">
        <v>2</v>
      </c>
      <c r="G36" s="28">
        <v>0</v>
      </c>
      <c r="H36" s="28">
        <v>0</v>
      </c>
      <c r="I36" s="28">
        <v>2</v>
      </c>
      <c r="J36" s="28">
        <v>0</v>
      </c>
      <c r="K36" s="28"/>
      <c r="L36" s="28">
        <v>1</v>
      </c>
      <c r="M36" s="28">
        <f t="shared" si="1"/>
        <v>6.8339999999999996</v>
      </c>
      <c r="N36" s="28">
        <f t="shared" si="4"/>
        <v>0</v>
      </c>
      <c r="O36" s="27">
        <f t="shared" si="2"/>
        <v>0</v>
      </c>
      <c r="P36" s="27">
        <f t="shared" si="3"/>
        <v>6.8339999999999996</v>
      </c>
      <c r="Q36" s="27">
        <f t="shared" si="5"/>
        <v>0</v>
      </c>
    </row>
    <row r="37" spans="2:17" ht="15.75" hidden="1" customHeight="1">
      <c r="B37" s="49">
        <v>25</v>
      </c>
      <c r="C37" s="49" t="s">
        <v>164</v>
      </c>
      <c r="D37" s="49" t="s">
        <v>187</v>
      </c>
      <c r="E37" s="49">
        <v>1.383</v>
      </c>
      <c r="F37" s="28">
        <v>53</v>
      </c>
      <c r="G37" s="28">
        <v>0</v>
      </c>
      <c r="H37" s="28">
        <v>0</v>
      </c>
      <c r="I37" s="28">
        <v>0</v>
      </c>
      <c r="J37" s="28">
        <v>53</v>
      </c>
      <c r="K37" s="28"/>
      <c r="L37" s="28">
        <v>1</v>
      </c>
      <c r="M37" s="28">
        <f t="shared" si="1"/>
        <v>73.299000000000007</v>
      </c>
      <c r="N37" s="28">
        <f t="shared" si="4"/>
        <v>0</v>
      </c>
      <c r="O37" s="27">
        <f t="shared" si="2"/>
        <v>0</v>
      </c>
      <c r="P37" s="27">
        <f t="shared" si="3"/>
        <v>0</v>
      </c>
      <c r="Q37" s="27">
        <f t="shared" si="5"/>
        <v>73.299000000000007</v>
      </c>
    </row>
    <row r="38" spans="2:17" ht="15.75" hidden="1" customHeight="1">
      <c r="B38" s="49">
        <v>26</v>
      </c>
      <c r="C38" s="49" t="s">
        <v>163</v>
      </c>
      <c r="D38" s="49" t="s">
        <v>187</v>
      </c>
      <c r="E38" s="49">
        <v>2.117</v>
      </c>
      <c r="F38" s="28">
        <v>45</v>
      </c>
      <c r="G38" s="28">
        <v>0</v>
      </c>
      <c r="H38" s="28">
        <v>0</v>
      </c>
      <c r="I38" s="28">
        <v>0</v>
      </c>
      <c r="J38" s="28">
        <v>45</v>
      </c>
      <c r="K38" s="28"/>
      <c r="L38" s="28">
        <v>1</v>
      </c>
      <c r="M38" s="28">
        <f t="shared" si="1"/>
        <v>95.265000000000001</v>
      </c>
      <c r="N38" s="28">
        <f t="shared" si="4"/>
        <v>0</v>
      </c>
      <c r="O38" s="27">
        <f t="shared" si="2"/>
        <v>0</v>
      </c>
      <c r="P38" s="27">
        <f t="shared" si="3"/>
        <v>0</v>
      </c>
      <c r="Q38" s="27">
        <f t="shared" si="5"/>
        <v>95.265000000000001</v>
      </c>
    </row>
    <row r="39" spans="2:17" ht="15.75" hidden="1" customHeight="1">
      <c r="B39" s="49">
        <v>27</v>
      </c>
      <c r="C39" s="49" t="s">
        <v>171</v>
      </c>
      <c r="D39" s="49" t="s">
        <v>186</v>
      </c>
      <c r="E39" s="49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 t="s">
        <v>245</v>
      </c>
      <c r="L39" s="28">
        <v>0</v>
      </c>
      <c r="M39" s="28">
        <f t="shared" si="1"/>
        <v>0</v>
      </c>
      <c r="N39" s="28">
        <f t="shared" si="4"/>
        <v>0</v>
      </c>
      <c r="O39" s="27">
        <f t="shared" si="2"/>
        <v>0</v>
      </c>
      <c r="P39" s="27">
        <f t="shared" si="3"/>
        <v>0</v>
      </c>
      <c r="Q39" s="27">
        <f t="shared" si="5"/>
        <v>0</v>
      </c>
    </row>
    <row r="40" spans="2:17" ht="15.75" hidden="1" customHeight="1">
      <c r="B40" s="49">
        <v>28</v>
      </c>
      <c r="C40" s="49" t="s">
        <v>163</v>
      </c>
      <c r="D40" s="49" t="s">
        <v>187</v>
      </c>
      <c r="E40" s="49">
        <v>1.383</v>
      </c>
      <c r="F40" s="28">
        <v>39</v>
      </c>
      <c r="G40" s="28">
        <v>0</v>
      </c>
      <c r="H40" s="28">
        <v>0</v>
      </c>
      <c r="I40" s="28">
        <v>0</v>
      </c>
      <c r="J40" s="28">
        <v>39</v>
      </c>
      <c r="K40" s="28"/>
      <c r="L40" s="28">
        <v>1</v>
      </c>
      <c r="M40" s="28">
        <f t="shared" si="1"/>
        <v>53.936999999999998</v>
      </c>
      <c r="N40" s="28">
        <f t="shared" si="4"/>
        <v>0</v>
      </c>
      <c r="O40" s="27">
        <f t="shared" si="2"/>
        <v>0</v>
      </c>
      <c r="P40" s="27">
        <f t="shared" si="3"/>
        <v>0</v>
      </c>
      <c r="Q40" s="27">
        <f t="shared" si="5"/>
        <v>53.936999999999998</v>
      </c>
    </row>
    <row r="41" spans="2:17" ht="15.75" hidden="1" customHeight="1">
      <c r="B41" s="49">
        <v>29</v>
      </c>
      <c r="C41" s="49" t="s">
        <v>163</v>
      </c>
      <c r="D41" s="49" t="s">
        <v>187</v>
      </c>
      <c r="E41" s="49">
        <v>2.4</v>
      </c>
      <c r="F41" s="28">
        <v>71</v>
      </c>
      <c r="G41" s="28">
        <v>0</v>
      </c>
      <c r="H41" s="28">
        <v>0</v>
      </c>
      <c r="I41" s="28">
        <v>0</v>
      </c>
      <c r="J41" s="28">
        <v>71</v>
      </c>
      <c r="K41" s="28"/>
      <c r="L41" s="28">
        <v>1</v>
      </c>
      <c r="M41" s="28">
        <f t="shared" si="1"/>
        <v>170.4</v>
      </c>
      <c r="N41" s="28">
        <f t="shared" si="4"/>
        <v>0</v>
      </c>
      <c r="O41" s="27">
        <f t="shared" si="2"/>
        <v>0</v>
      </c>
      <c r="P41" s="27">
        <f t="shared" si="3"/>
        <v>0</v>
      </c>
      <c r="Q41" s="27">
        <f t="shared" si="5"/>
        <v>170.4</v>
      </c>
    </row>
    <row r="42" spans="2:17" ht="15.75" hidden="1" customHeight="1">
      <c r="B42" s="49">
        <v>30</v>
      </c>
      <c r="C42" s="49" t="s">
        <v>163</v>
      </c>
      <c r="D42" s="49" t="s">
        <v>187</v>
      </c>
      <c r="E42" s="49">
        <v>0.73299999999999998</v>
      </c>
      <c r="F42" s="28">
        <v>1</v>
      </c>
      <c r="G42" s="28">
        <v>0</v>
      </c>
      <c r="H42" s="28">
        <v>0</v>
      </c>
      <c r="I42" s="28">
        <v>1</v>
      </c>
      <c r="J42" s="28">
        <v>0</v>
      </c>
      <c r="K42" s="28"/>
      <c r="L42" s="28">
        <v>1</v>
      </c>
      <c r="M42" s="28">
        <f t="shared" si="1"/>
        <v>0.73299999999999998</v>
      </c>
      <c r="N42" s="28">
        <f t="shared" si="4"/>
        <v>0</v>
      </c>
      <c r="O42" s="27">
        <f t="shared" si="2"/>
        <v>0</v>
      </c>
      <c r="P42" s="27">
        <f t="shared" si="3"/>
        <v>0.73299999999999998</v>
      </c>
      <c r="Q42" s="27">
        <f t="shared" si="5"/>
        <v>0</v>
      </c>
    </row>
    <row r="43" spans="2:17" ht="15.75" hidden="1" customHeight="1">
      <c r="B43" s="49">
        <v>31</v>
      </c>
      <c r="C43" s="49" t="s">
        <v>171</v>
      </c>
      <c r="D43" s="49" t="s">
        <v>187</v>
      </c>
      <c r="E43" s="49">
        <v>1.583</v>
      </c>
      <c r="F43" s="28">
        <v>962</v>
      </c>
      <c r="G43" s="28">
        <v>0</v>
      </c>
      <c r="H43" s="28">
        <v>0</v>
      </c>
      <c r="I43" s="28">
        <v>9</v>
      </c>
      <c r="J43" s="28">
        <v>953</v>
      </c>
      <c r="K43" s="28"/>
      <c r="L43" s="28">
        <v>1</v>
      </c>
      <c r="M43" s="28">
        <f t="shared" si="1"/>
        <v>1522.846</v>
      </c>
      <c r="N43" s="28">
        <f t="shared" si="4"/>
        <v>0</v>
      </c>
      <c r="O43" s="27">
        <f t="shared" si="2"/>
        <v>0</v>
      </c>
      <c r="P43" s="27">
        <f t="shared" si="3"/>
        <v>14.247</v>
      </c>
      <c r="Q43" s="27">
        <f t="shared" si="5"/>
        <v>1508.5989999999999</v>
      </c>
    </row>
    <row r="44" spans="2:17" ht="15.75" hidden="1" customHeight="1">
      <c r="B44" s="49">
        <v>32</v>
      </c>
      <c r="C44" s="49" t="s">
        <v>171</v>
      </c>
      <c r="D44" s="49" t="s">
        <v>187</v>
      </c>
      <c r="E44" s="49">
        <v>1.833</v>
      </c>
      <c r="F44" s="28">
        <v>52</v>
      </c>
      <c r="G44" s="28">
        <v>0</v>
      </c>
      <c r="H44" s="28">
        <v>0</v>
      </c>
      <c r="I44" s="28">
        <v>0</v>
      </c>
      <c r="J44" s="28">
        <v>52</v>
      </c>
      <c r="K44" s="28"/>
      <c r="L44" s="28">
        <v>1</v>
      </c>
      <c r="M44" s="28">
        <f t="shared" si="1"/>
        <v>95.316000000000003</v>
      </c>
      <c r="N44" s="28">
        <f t="shared" si="4"/>
        <v>0</v>
      </c>
      <c r="O44" s="27">
        <f t="shared" si="2"/>
        <v>0</v>
      </c>
      <c r="P44" s="27">
        <f t="shared" si="3"/>
        <v>0</v>
      </c>
      <c r="Q44" s="27">
        <f t="shared" si="5"/>
        <v>95.316000000000003</v>
      </c>
    </row>
    <row r="45" spans="2:17" ht="15.75" hidden="1" customHeight="1">
      <c r="B45" s="49">
        <v>33</v>
      </c>
      <c r="C45" s="49" t="s">
        <v>163</v>
      </c>
      <c r="D45" s="49" t="s">
        <v>187</v>
      </c>
      <c r="E45" s="49">
        <v>2.2999999999999998</v>
      </c>
      <c r="F45" s="28">
        <v>108</v>
      </c>
      <c r="G45" s="28">
        <v>0</v>
      </c>
      <c r="H45" s="28">
        <v>0</v>
      </c>
      <c r="I45" s="28">
        <v>0</v>
      </c>
      <c r="J45" s="28">
        <v>108</v>
      </c>
      <c r="K45" s="28"/>
      <c r="L45" s="28">
        <v>1</v>
      </c>
      <c r="M45" s="28">
        <f t="shared" si="1"/>
        <v>248.39999999999998</v>
      </c>
      <c r="N45" s="28">
        <f t="shared" si="4"/>
        <v>0</v>
      </c>
      <c r="O45" s="27">
        <f t="shared" si="2"/>
        <v>0</v>
      </c>
      <c r="P45" s="27">
        <f t="shared" si="3"/>
        <v>0</v>
      </c>
      <c r="Q45" s="27">
        <f t="shared" si="5"/>
        <v>248.39999999999998</v>
      </c>
    </row>
    <row r="46" spans="2:17" ht="15.75" hidden="1" customHeight="1">
      <c r="B46" s="49">
        <v>34</v>
      </c>
      <c r="C46" s="49" t="s">
        <v>163</v>
      </c>
      <c r="D46" s="49" t="s">
        <v>187</v>
      </c>
      <c r="E46" s="49">
        <v>2.15</v>
      </c>
      <c r="F46" s="28">
        <v>42</v>
      </c>
      <c r="G46" s="28">
        <v>0</v>
      </c>
      <c r="H46" s="28">
        <v>0</v>
      </c>
      <c r="I46" s="28">
        <v>0</v>
      </c>
      <c r="J46" s="28">
        <v>42</v>
      </c>
      <c r="K46" s="28"/>
      <c r="L46" s="28">
        <v>1</v>
      </c>
      <c r="M46" s="28">
        <f t="shared" si="1"/>
        <v>90.3</v>
      </c>
      <c r="N46" s="28">
        <f t="shared" si="4"/>
        <v>0</v>
      </c>
      <c r="O46" s="27">
        <f t="shared" si="2"/>
        <v>0</v>
      </c>
      <c r="P46" s="27">
        <f t="shared" si="3"/>
        <v>0</v>
      </c>
      <c r="Q46" s="27">
        <f t="shared" si="5"/>
        <v>90.3</v>
      </c>
    </row>
    <row r="47" spans="2:17" ht="15.75" hidden="1" customHeight="1">
      <c r="B47" s="49">
        <v>35</v>
      </c>
      <c r="C47" s="49" t="s">
        <v>163</v>
      </c>
      <c r="D47" s="49" t="s">
        <v>187</v>
      </c>
      <c r="E47" s="49">
        <v>2.4169999999999998</v>
      </c>
      <c r="F47" s="28">
        <v>6</v>
      </c>
      <c r="G47" s="28">
        <v>0</v>
      </c>
      <c r="H47" s="28">
        <v>0</v>
      </c>
      <c r="I47" s="28">
        <v>1</v>
      </c>
      <c r="J47" s="28">
        <v>5</v>
      </c>
      <c r="K47" s="28"/>
      <c r="L47" s="28">
        <v>1</v>
      </c>
      <c r="M47" s="28">
        <f t="shared" si="1"/>
        <v>14.501999999999999</v>
      </c>
      <c r="N47" s="28">
        <f t="shared" si="4"/>
        <v>0</v>
      </c>
      <c r="O47" s="27">
        <f t="shared" si="2"/>
        <v>0</v>
      </c>
      <c r="P47" s="27">
        <f t="shared" si="3"/>
        <v>2.4169999999999998</v>
      </c>
      <c r="Q47" s="27">
        <f t="shared" si="5"/>
        <v>12.084999999999999</v>
      </c>
    </row>
    <row r="48" spans="2:17" ht="15.75" hidden="1" customHeight="1">
      <c r="B48" s="49">
        <v>36</v>
      </c>
      <c r="C48" s="49" t="s">
        <v>171</v>
      </c>
      <c r="D48" s="49" t="s">
        <v>187</v>
      </c>
      <c r="E48" s="49">
        <v>0.78300000000000003</v>
      </c>
      <c r="F48" s="28">
        <v>2207</v>
      </c>
      <c r="G48" s="28">
        <v>0</v>
      </c>
      <c r="H48" s="28">
        <v>0</v>
      </c>
      <c r="I48" s="28">
        <v>14</v>
      </c>
      <c r="J48" s="28">
        <v>2193</v>
      </c>
      <c r="K48" s="28"/>
      <c r="L48" s="28">
        <v>1</v>
      </c>
      <c r="M48" s="28">
        <f t="shared" si="1"/>
        <v>1728.0810000000001</v>
      </c>
      <c r="N48" s="28">
        <f t="shared" si="4"/>
        <v>0</v>
      </c>
      <c r="O48" s="27">
        <f t="shared" si="2"/>
        <v>0</v>
      </c>
      <c r="P48" s="27">
        <f t="shared" si="3"/>
        <v>10.962</v>
      </c>
      <c r="Q48" s="27">
        <f t="shared" si="5"/>
        <v>1717.1190000000001</v>
      </c>
    </row>
    <row r="49" spans="2:17" ht="15.75" hidden="1" customHeight="1">
      <c r="B49" s="49">
        <v>37</v>
      </c>
      <c r="C49" s="49" t="s">
        <v>171</v>
      </c>
      <c r="D49" s="49" t="s">
        <v>187</v>
      </c>
      <c r="E49" s="49">
        <v>6.75</v>
      </c>
      <c r="F49" s="28">
        <v>77</v>
      </c>
      <c r="G49" s="28">
        <v>0</v>
      </c>
      <c r="H49" s="28">
        <v>0</v>
      </c>
      <c r="I49" s="28">
        <v>0</v>
      </c>
      <c r="J49" s="28">
        <v>77</v>
      </c>
      <c r="K49" s="28"/>
      <c r="L49" s="28">
        <v>1</v>
      </c>
      <c r="M49" s="28">
        <f t="shared" si="1"/>
        <v>519.75</v>
      </c>
      <c r="N49" s="28">
        <f t="shared" si="4"/>
        <v>0</v>
      </c>
      <c r="O49" s="27">
        <f t="shared" si="2"/>
        <v>0</v>
      </c>
      <c r="P49" s="27">
        <f t="shared" si="3"/>
        <v>0</v>
      </c>
      <c r="Q49" s="27">
        <f t="shared" si="5"/>
        <v>519.75</v>
      </c>
    </row>
    <row r="50" spans="2:17" ht="15.75" hidden="1" customHeight="1">
      <c r="B50" s="49">
        <v>38</v>
      </c>
      <c r="C50" s="49" t="s">
        <v>163</v>
      </c>
      <c r="D50" s="49" t="s">
        <v>187</v>
      </c>
      <c r="E50" s="49">
        <v>2.5329999999999999</v>
      </c>
      <c r="F50" s="28">
        <v>43</v>
      </c>
      <c r="G50" s="28">
        <v>0</v>
      </c>
      <c r="H50" s="28">
        <v>0</v>
      </c>
      <c r="I50" s="28">
        <v>0</v>
      </c>
      <c r="J50" s="28">
        <v>43</v>
      </c>
      <c r="K50" s="28"/>
      <c r="L50" s="28">
        <v>1</v>
      </c>
      <c r="M50" s="28">
        <f t="shared" si="1"/>
        <v>108.919</v>
      </c>
      <c r="N50" s="28">
        <f t="shared" si="4"/>
        <v>0</v>
      </c>
      <c r="O50" s="27">
        <f t="shared" si="2"/>
        <v>0</v>
      </c>
      <c r="P50" s="27">
        <f t="shared" si="3"/>
        <v>0</v>
      </c>
      <c r="Q50" s="27">
        <f t="shared" si="5"/>
        <v>108.919</v>
      </c>
    </row>
    <row r="51" spans="2:17" ht="15.75" hidden="1" customHeight="1">
      <c r="B51" s="49">
        <v>39</v>
      </c>
      <c r="C51" s="37" t="s">
        <v>167</v>
      </c>
      <c r="D51" s="49" t="s">
        <v>187</v>
      </c>
      <c r="E51" s="49">
        <v>1.833</v>
      </c>
      <c r="F51" s="28">
        <v>2</v>
      </c>
      <c r="G51" s="28">
        <v>0</v>
      </c>
      <c r="H51" s="28">
        <v>0</v>
      </c>
      <c r="I51" s="28">
        <v>2</v>
      </c>
      <c r="J51" s="28">
        <v>0</v>
      </c>
      <c r="K51" s="28"/>
      <c r="L51" s="28">
        <v>1</v>
      </c>
      <c r="M51" s="28">
        <f t="shared" si="1"/>
        <v>3.6659999999999999</v>
      </c>
      <c r="N51" s="28">
        <f t="shared" si="4"/>
        <v>0</v>
      </c>
      <c r="O51" s="27">
        <f t="shared" si="2"/>
        <v>0</v>
      </c>
      <c r="P51" s="27">
        <f t="shared" si="3"/>
        <v>3.6659999999999999</v>
      </c>
      <c r="Q51" s="27">
        <f t="shared" si="5"/>
        <v>0</v>
      </c>
    </row>
    <row r="52" spans="2:17" ht="15.75" hidden="1" customHeight="1">
      <c r="B52" s="49">
        <v>40</v>
      </c>
      <c r="C52" s="49" t="s">
        <v>163</v>
      </c>
      <c r="D52" s="49" t="s">
        <v>187</v>
      </c>
      <c r="E52" s="49">
        <v>2.4500000000000002</v>
      </c>
      <c r="F52" s="28">
        <v>294</v>
      </c>
      <c r="G52" s="28">
        <v>0</v>
      </c>
      <c r="H52" s="28">
        <v>0</v>
      </c>
      <c r="I52" s="28">
        <v>0</v>
      </c>
      <c r="J52" s="28">
        <v>294</v>
      </c>
      <c r="K52" s="28"/>
      <c r="L52" s="28">
        <v>1</v>
      </c>
      <c r="M52" s="28">
        <f t="shared" si="1"/>
        <v>720.30000000000007</v>
      </c>
      <c r="N52" s="28">
        <f t="shared" si="4"/>
        <v>0</v>
      </c>
      <c r="O52" s="27">
        <f t="shared" si="2"/>
        <v>0</v>
      </c>
      <c r="P52" s="27">
        <f t="shared" si="3"/>
        <v>0</v>
      </c>
      <c r="Q52" s="27">
        <f t="shared" si="5"/>
        <v>720.30000000000007</v>
      </c>
    </row>
    <row r="53" spans="2:17" ht="15.75" hidden="1" customHeight="1">
      <c r="B53" s="49">
        <v>41</v>
      </c>
      <c r="C53" s="49" t="s">
        <v>163</v>
      </c>
      <c r="D53" s="49" t="s">
        <v>187</v>
      </c>
      <c r="E53" s="49">
        <v>2.8170000000000002</v>
      </c>
      <c r="F53" s="28">
        <v>62</v>
      </c>
      <c r="G53" s="28">
        <v>0</v>
      </c>
      <c r="H53" s="28">
        <v>0</v>
      </c>
      <c r="I53" s="28">
        <v>0</v>
      </c>
      <c r="J53" s="28">
        <v>62</v>
      </c>
      <c r="K53" s="28"/>
      <c r="L53" s="28">
        <v>1</v>
      </c>
      <c r="M53" s="28">
        <f t="shared" si="1"/>
        <v>174.654</v>
      </c>
      <c r="N53" s="28">
        <f t="shared" si="4"/>
        <v>0</v>
      </c>
      <c r="O53" s="27">
        <f t="shared" si="2"/>
        <v>0</v>
      </c>
      <c r="P53" s="27">
        <f t="shared" si="3"/>
        <v>0</v>
      </c>
      <c r="Q53" s="27">
        <f t="shared" si="5"/>
        <v>174.654</v>
      </c>
    </row>
    <row r="54" spans="2:17" ht="15.75" hidden="1" customHeight="1">
      <c r="B54" s="49">
        <v>42</v>
      </c>
      <c r="C54" s="49" t="s">
        <v>163</v>
      </c>
      <c r="D54" s="49" t="s">
        <v>187</v>
      </c>
      <c r="E54" s="49">
        <v>2.3330000000000002</v>
      </c>
      <c r="F54" s="28">
        <v>138</v>
      </c>
      <c r="G54" s="28">
        <v>0</v>
      </c>
      <c r="H54" s="28">
        <v>0</v>
      </c>
      <c r="I54" s="28">
        <v>1</v>
      </c>
      <c r="J54" s="28">
        <v>137</v>
      </c>
      <c r="K54" s="28"/>
      <c r="L54" s="28">
        <v>1</v>
      </c>
      <c r="M54" s="28">
        <f t="shared" si="1"/>
        <v>321.95400000000001</v>
      </c>
      <c r="N54" s="28">
        <f t="shared" si="4"/>
        <v>0</v>
      </c>
      <c r="O54" s="27">
        <f t="shared" si="2"/>
        <v>0</v>
      </c>
      <c r="P54" s="27">
        <f t="shared" si="3"/>
        <v>2.3330000000000002</v>
      </c>
      <c r="Q54" s="27">
        <f t="shared" si="5"/>
        <v>319.62100000000004</v>
      </c>
    </row>
    <row r="55" spans="2:17" ht="15.75" hidden="1" customHeight="1">
      <c r="B55" s="49">
        <v>43</v>
      </c>
      <c r="C55" s="49" t="s">
        <v>164</v>
      </c>
      <c r="D55" s="49" t="s">
        <v>187</v>
      </c>
      <c r="E55" s="49">
        <v>5.4169999999999998</v>
      </c>
      <c r="F55" s="28">
        <v>21</v>
      </c>
      <c r="G55" s="28">
        <v>0</v>
      </c>
      <c r="H55" s="28">
        <v>0</v>
      </c>
      <c r="I55" s="28">
        <v>0</v>
      </c>
      <c r="J55" s="28">
        <v>21</v>
      </c>
      <c r="K55" s="28"/>
      <c r="L55" s="28">
        <v>1</v>
      </c>
      <c r="M55" s="28">
        <f t="shared" si="1"/>
        <v>113.75699999999999</v>
      </c>
      <c r="N55" s="28">
        <f t="shared" si="4"/>
        <v>0</v>
      </c>
      <c r="O55" s="27">
        <f t="shared" si="2"/>
        <v>0</v>
      </c>
      <c r="P55" s="27">
        <f t="shared" si="3"/>
        <v>0</v>
      </c>
      <c r="Q55" s="27">
        <f t="shared" si="5"/>
        <v>113.75699999999999</v>
      </c>
    </row>
    <row r="56" spans="2:17" ht="15.75" hidden="1" customHeight="1">
      <c r="B56" s="49">
        <v>44</v>
      </c>
      <c r="C56" s="49" t="s">
        <v>163</v>
      </c>
      <c r="D56" s="49" t="s">
        <v>187</v>
      </c>
      <c r="E56" s="49">
        <v>2.617</v>
      </c>
      <c r="F56" s="28">
        <v>51</v>
      </c>
      <c r="G56" s="28">
        <v>0</v>
      </c>
      <c r="H56" s="28">
        <v>0</v>
      </c>
      <c r="I56" s="28">
        <v>0</v>
      </c>
      <c r="J56" s="28">
        <v>51</v>
      </c>
      <c r="K56" s="28"/>
      <c r="L56" s="28">
        <v>1</v>
      </c>
      <c r="M56" s="28">
        <f t="shared" si="1"/>
        <v>133.46700000000001</v>
      </c>
      <c r="N56" s="28">
        <f t="shared" si="4"/>
        <v>0</v>
      </c>
      <c r="O56" s="27">
        <f t="shared" si="2"/>
        <v>0</v>
      </c>
      <c r="P56" s="27">
        <f t="shared" si="3"/>
        <v>0</v>
      </c>
      <c r="Q56" s="27">
        <f t="shared" si="5"/>
        <v>133.46700000000001</v>
      </c>
    </row>
    <row r="57" spans="2:17" ht="15.75" hidden="1" customHeight="1">
      <c r="B57" s="49">
        <v>45</v>
      </c>
      <c r="C57" s="49" t="s">
        <v>164</v>
      </c>
      <c r="D57" s="49" t="s">
        <v>187</v>
      </c>
      <c r="E57" s="49">
        <v>6.3330000000000002</v>
      </c>
      <c r="F57" s="28">
        <v>88</v>
      </c>
      <c r="G57" s="28">
        <v>0</v>
      </c>
      <c r="H57" s="28">
        <v>0</v>
      </c>
      <c r="I57" s="28">
        <v>4</v>
      </c>
      <c r="J57" s="28">
        <v>84</v>
      </c>
      <c r="K57" s="28"/>
      <c r="L57" s="28">
        <v>1</v>
      </c>
      <c r="M57" s="28">
        <f t="shared" si="1"/>
        <v>557.30399999999997</v>
      </c>
      <c r="N57" s="28">
        <f t="shared" si="4"/>
        <v>0</v>
      </c>
      <c r="O57" s="27">
        <f t="shared" si="2"/>
        <v>0</v>
      </c>
      <c r="P57" s="27">
        <f t="shared" si="3"/>
        <v>25.332000000000001</v>
      </c>
      <c r="Q57" s="27">
        <f t="shared" si="5"/>
        <v>531.97199999999998</v>
      </c>
    </row>
    <row r="58" spans="2:17" ht="15.75" hidden="1" customHeight="1">
      <c r="B58" s="49">
        <v>46</v>
      </c>
      <c r="C58" s="49" t="s">
        <v>163</v>
      </c>
      <c r="D58" s="49" t="s">
        <v>187</v>
      </c>
      <c r="E58" s="49">
        <v>1.9670000000000001</v>
      </c>
      <c r="F58" s="28">
        <v>77</v>
      </c>
      <c r="G58" s="28">
        <v>0</v>
      </c>
      <c r="H58" s="28">
        <v>0</v>
      </c>
      <c r="I58" s="28">
        <v>0</v>
      </c>
      <c r="J58" s="28">
        <v>77</v>
      </c>
      <c r="K58" s="28"/>
      <c r="L58" s="28">
        <v>1</v>
      </c>
      <c r="M58" s="28">
        <f t="shared" si="1"/>
        <v>151.459</v>
      </c>
      <c r="N58" s="28">
        <f t="shared" si="4"/>
        <v>0</v>
      </c>
      <c r="O58" s="27">
        <f t="shared" si="2"/>
        <v>0</v>
      </c>
      <c r="P58" s="27">
        <f t="shared" si="3"/>
        <v>0</v>
      </c>
      <c r="Q58" s="27">
        <f t="shared" si="5"/>
        <v>151.459</v>
      </c>
    </row>
    <row r="59" spans="2:17" ht="15.75" hidden="1" customHeight="1">
      <c r="B59" s="49">
        <v>47</v>
      </c>
      <c r="C59" s="49" t="s">
        <v>163</v>
      </c>
      <c r="D59" s="49" t="s">
        <v>187</v>
      </c>
      <c r="E59" s="49">
        <v>2.3330000000000002</v>
      </c>
      <c r="F59" s="28">
        <v>64</v>
      </c>
      <c r="G59" s="28">
        <v>0</v>
      </c>
      <c r="H59" s="28">
        <v>0</v>
      </c>
      <c r="I59" s="28">
        <v>2</v>
      </c>
      <c r="J59" s="28">
        <v>62</v>
      </c>
      <c r="K59" s="28"/>
      <c r="L59" s="28">
        <v>1</v>
      </c>
      <c r="M59" s="28">
        <f t="shared" si="1"/>
        <v>149.31200000000001</v>
      </c>
      <c r="N59" s="28">
        <f t="shared" si="4"/>
        <v>0</v>
      </c>
      <c r="O59" s="27">
        <f t="shared" si="2"/>
        <v>0</v>
      </c>
      <c r="P59" s="27">
        <f t="shared" si="3"/>
        <v>4.6660000000000004</v>
      </c>
      <c r="Q59" s="27">
        <f t="shared" si="5"/>
        <v>144.64600000000002</v>
      </c>
    </row>
    <row r="60" spans="2:17" ht="15.75" hidden="1" customHeight="1">
      <c r="B60" s="49">
        <v>48</v>
      </c>
      <c r="C60" s="37" t="s">
        <v>167</v>
      </c>
      <c r="D60" s="49" t="s">
        <v>186</v>
      </c>
      <c r="E60" s="49">
        <v>0.1</v>
      </c>
      <c r="F60" s="28">
        <v>392</v>
      </c>
      <c r="G60" s="28">
        <v>0</v>
      </c>
      <c r="H60" s="28">
        <v>8</v>
      </c>
      <c r="I60" s="28">
        <v>0</v>
      </c>
      <c r="J60" s="28">
        <v>384</v>
      </c>
      <c r="K60" s="28" t="s">
        <v>246</v>
      </c>
      <c r="L60" s="28">
        <v>0</v>
      </c>
      <c r="M60" s="28">
        <f t="shared" si="1"/>
        <v>39.200000000000003</v>
      </c>
      <c r="N60" s="28">
        <f t="shared" si="4"/>
        <v>0</v>
      </c>
      <c r="O60" s="27">
        <f t="shared" si="2"/>
        <v>0.8</v>
      </c>
      <c r="P60" s="27">
        <f t="shared" si="3"/>
        <v>0</v>
      </c>
      <c r="Q60" s="27">
        <f t="shared" si="5"/>
        <v>38.400000000000006</v>
      </c>
    </row>
    <row r="61" spans="2:17" ht="15.75" hidden="1" customHeight="1">
      <c r="B61" s="49">
        <v>49</v>
      </c>
      <c r="C61" s="49" t="s">
        <v>163</v>
      </c>
      <c r="D61" s="49" t="s">
        <v>187</v>
      </c>
      <c r="E61" s="49">
        <v>1.7669999999999999</v>
      </c>
      <c r="F61" s="28">
        <v>62</v>
      </c>
      <c r="G61" s="28">
        <v>0</v>
      </c>
      <c r="H61" s="28">
        <v>0</v>
      </c>
      <c r="I61" s="28">
        <v>0</v>
      </c>
      <c r="J61" s="28">
        <v>62</v>
      </c>
      <c r="K61" s="28"/>
      <c r="L61" s="28">
        <v>1</v>
      </c>
      <c r="M61" s="28">
        <f t="shared" si="1"/>
        <v>109.55399999999999</v>
      </c>
      <c r="N61" s="28">
        <f t="shared" si="4"/>
        <v>0</v>
      </c>
      <c r="O61" s="27">
        <f t="shared" si="2"/>
        <v>0</v>
      </c>
      <c r="P61" s="27">
        <f t="shared" si="3"/>
        <v>0</v>
      </c>
      <c r="Q61" s="27">
        <f t="shared" si="5"/>
        <v>109.55399999999999</v>
      </c>
    </row>
    <row r="62" spans="2:17" ht="15.75" hidden="1" customHeight="1">
      <c r="B62" s="49">
        <v>50</v>
      </c>
      <c r="C62" s="49" t="s">
        <v>163</v>
      </c>
      <c r="D62" s="49" t="s">
        <v>187</v>
      </c>
      <c r="E62" s="49">
        <v>2.883</v>
      </c>
      <c r="F62" s="28">
        <v>156</v>
      </c>
      <c r="G62" s="28">
        <v>0</v>
      </c>
      <c r="H62" s="28">
        <v>0</v>
      </c>
      <c r="I62" s="28">
        <v>0</v>
      </c>
      <c r="J62" s="28">
        <v>156</v>
      </c>
      <c r="K62" s="28"/>
      <c r="L62" s="28">
        <v>1</v>
      </c>
      <c r="M62" s="28">
        <f t="shared" si="1"/>
        <v>449.74799999999999</v>
      </c>
      <c r="N62" s="28">
        <f t="shared" si="4"/>
        <v>0</v>
      </c>
      <c r="O62" s="27">
        <f t="shared" si="2"/>
        <v>0</v>
      </c>
      <c r="P62" s="27">
        <f t="shared" si="3"/>
        <v>0</v>
      </c>
      <c r="Q62" s="27">
        <f t="shared" si="5"/>
        <v>449.74799999999999</v>
      </c>
    </row>
    <row r="63" spans="2:17" ht="15.75" hidden="1" customHeight="1">
      <c r="B63" s="49">
        <v>51</v>
      </c>
      <c r="C63" s="37" t="s">
        <v>167</v>
      </c>
      <c r="D63" s="49" t="s">
        <v>187</v>
      </c>
      <c r="E63" s="49">
        <v>1.383</v>
      </c>
      <c r="F63" s="28">
        <v>392</v>
      </c>
      <c r="G63" s="28">
        <v>0</v>
      </c>
      <c r="H63" s="28">
        <v>8</v>
      </c>
      <c r="I63" s="28">
        <v>2</v>
      </c>
      <c r="J63" s="28">
        <v>382</v>
      </c>
      <c r="K63" s="28"/>
      <c r="L63" s="28">
        <v>1</v>
      </c>
      <c r="M63" s="28">
        <f t="shared" si="1"/>
        <v>542.13599999999997</v>
      </c>
      <c r="N63" s="28">
        <f t="shared" si="4"/>
        <v>0</v>
      </c>
      <c r="O63" s="27">
        <f t="shared" si="2"/>
        <v>11.064</v>
      </c>
      <c r="P63" s="27">
        <f t="shared" si="3"/>
        <v>2.766</v>
      </c>
      <c r="Q63" s="27">
        <f t="shared" si="5"/>
        <v>528.30600000000004</v>
      </c>
    </row>
    <row r="64" spans="2:17" ht="15.75" hidden="1" customHeight="1">
      <c r="B64" s="49">
        <v>52</v>
      </c>
      <c r="C64" s="49" t="s">
        <v>163</v>
      </c>
      <c r="D64" s="49" t="s">
        <v>187</v>
      </c>
      <c r="E64" s="49">
        <v>2.5830000000000002</v>
      </c>
      <c r="F64" s="28">
        <v>184</v>
      </c>
      <c r="G64" s="28">
        <v>0</v>
      </c>
      <c r="H64" s="28">
        <v>0</v>
      </c>
      <c r="I64" s="28">
        <v>0</v>
      </c>
      <c r="J64" s="28">
        <v>184</v>
      </c>
      <c r="K64" s="28"/>
      <c r="L64" s="28">
        <v>1</v>
      </c>
      <c r="M64" s="28">
        <f t="shared" si="1"/>
        <v>475.27200000000005</v>
      </c>
      <c r="N64" s="28">
        <f t="shared" si="4"/>
        <v>0</v>
      </c>
      <c r="O64" s="27">
        <f t="shared" si="2"/>
        <v>0</v>
      </c>
      <c r="P64" s="27">
        <f t="shared" si="3"/>
        <v>0</v>
      </c>
      <c r="Q64" s="27">
        <f t="shared" si="5"/>
        <v>475.27200000000005</v>
      </c>
    </row>
    <row r="65" spans="2:17" ht="15.75" hidden="1" customHeight="1">
      <c r="B65" s="49">
        <v>53</v>
      </c>
      <c r="C65" s="37" t="s">
        <v>167</v>
      </c>
      <c r="D65" s="49" t="s">
        <v>186</v>
      </c>
      <c r="E65" s="49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 t="s">
        <v>247</v>
      </c>
      <c r="L65" s="28">
        <v>1</v>
      </c>
      <c r="M65" s="28">
        <f t="shared" si="1"/>
        <v>0</v>
      </c>
      <c r="N65" s="28">
        <f t="shared" si="4"/>
        <v>0</v>
      </c>
      <c r="O65" s="27">
        <f t="shared" si="2"/>
        <v>0</v>
      </c>
      <c r="P65" s="27">
        <f t="shared" si="3"/>
        <v>0</v>
      </c>
      <c r="Q65" s="27">
        <f t="shared" si="5"/>
        <v>0</v>
      </c>
    </row>
    <row r="66" spans="2:17" ht="15.75" hidden="1" customHeight="1">
      <c r="B66" s="49">
        <v>54</v>
      </c>
      <c r="C66" s="49" t="s">
        <v>166</v>
      </c>
      <c r="D66" s="49" t="s">
        <v>186</v>
      </c>
      <c r="E66" s="49">
        <v>1.1499999999999999</v>
      </c>
      <c r="F66" s="28">
        <v>513</v>
      </c>
      <c r="G66" s="28">
        <v>0</v>
      </c>
      <c r="H66" s="28">
        <v>0</v>
      </c>
      <c r="I66" s="28">
        <v>1</v>
      </c>
      <c r="J66" s="28">
        <v>512</v>
      </c>
      <c r="K66" s="28" t="s">
        <v>248</v>
      </c>
      <c r="L66" s="28">
        <v>0</v>
      </c>
      <c r="M66" s="28">
        <f t="shared" si="1"/>
        <v>589.94999999999993</v>
      </c>
      <c r="N66" s="28">
        <f t="shared" si="4"/>
        <v>0</v>
      </c>
      <c r="O66" s="27">
        <f t="shared" si="2"/>
        <v>0</v>
      </c>
      <c r="P66" s="27">
        <f t="shared" si="3"/>
        <v>1.1499999999999999</v>
      </c>
      <c r="Q66" s="27">
        <f t="shared" si="5"/>
        <v>588.79999999999995</v>
      </c>
    </row>
    <row r="67" spans="2:17" ht="15.75" hidden="1" customHeight="1">
      <c r="B67" s="49">
        <v>55</v>
      </c>
      <c r="C67" s="49" t="s">
        <v>163</v>
      </c>
      <c r="D67" s="49" t="s">
        <v>187</v>
      </c>
      <c r="E67" s="49">
        <v>2.5830000000000002</v>
      </c>
      <c r="F67" s="28">
        <v>117</v>
      </c>
      <c r="G67" s="28">
        <v>0</v>
      </c>
      <c r="H67" s="28">
        <v>0</v>
      </c>
      <c r="I67" s="28">
        <v>0</v>
      </c>
      <c r="J67" s="28">
        <v>117</v>
      </c>
      <c r="K67" s="28"/>
      <c r="L67" s="28">
        <v>1</v>
      </c>
      <c r="M67" s="28">
        <f t="shared" si="1"/>
        <v>302.21100000000001</v>
      </c>
      <c r="N67" s="28">
        <f t="shared" si="4"/>
        <v>0</v>
      </c>
      <c r="O67" s="27">
        <f t="shared" si="2"/>
        <v>0</v>
      </c>
      <c r="P67" s="27">
        <f t="shared" si="3"/>
        <v>0</v>
      </c>
      <c r="Q67" s="27">
        <f t="shared" si="5"/>
        <v>302.21100000000001</v>
      </c>
    </row>
    <row r="68" spans="2:17" ht="15.75" hidden="1" customHeight="1">
      <c r="B68" s="49">
        <v>56</v>
      </c>
      <c r="C68" s="49" t="s">
        <v>163</v>
      </c>
      <c r="D68" s="49" t="s">
        <v>187</v>
      </c>
      <c r="E68" s="49">
        <v>2.0830000000000002</v>
      </c>
      <c r="F68" s="28">
        <v>45</v>
      </c>
      <c r="G68" s="28">
        <v>0</v>
      </c>
      <c r="H68" s="28">
        <v>0</v>
      </c>
      <c r="I68" s="28">
        <v>0</v>
      </c>
      <c r="J68" s="28">
        <v>45</v>
      </c>
      <c r="K68" s="28"/>
      <c r="L68" s="28">
        <v>1</v>
      </c>
      <c r="M68" s="28">
        <f t="shared" si="1"/>
        <v>93.735000000000014</v>
      </c>
      <c r="N68" s="28">
        <f t="shared" si="4"/>
        <v>0</v>
      </c>
      <c r="O68" s="27">
        <f t="shared" si="2"/>
        <v>0</v>
      </c>
      <c r="P68" s="27">
        <f t="shared" si="3"/>
        <v>0</v>
      </c>
      <c r="Q68" s="27">
        <f t="shared" si="5"/>
        <v>93.735000000000014</v>
      </c>
    </row>
    <row r="69" spans="2:17" ht="15.75" hidden="1" customHeight="1">
      <c r="B69" s="49">
        <v>57</v>
      </c>
      <c r="C69" s="49" t="s">
        <v>163</v>
      </c>
      <c r="D69" s="49" t="s">
        <v>187</v>
      </c>
      <c r="E69" s="49">
        <v>1.9330000000000001</v>
      </c>
      <c r="F69" s="28">
        <v>3</v>
      </c>
      <c r="G69" s="28">
        <v>0</v>
      </c>
      <c r="H69" s="28">
        <v>0</v>
      </c>
      <c r="I69" s="28">
        <v>2</v>
      </c>
      <c r="J69" s="28">
        <v>1</v>
      </c>
      <c r="K69" s="28"/>
      <c r="L69" s="28">
        <v>1</v>
      </c>
      <c r="M69" s="28">
        <f t="shared" si="1"/>
        <v>5.7990000000000004</v>
      </c>
      <c r="N69" s="28">
        <f t="shared" si="4"/>
        <v>0</v>
      </c>
      <c r="O69" s="27">
        <f t="shared" si="2"/>
        <v>0</v>
      </c>
      <c r="P69" s="27">
        <f t="shared" si="3"/>
        <v>3.8660000000000001</v>
      </c>
      <c r="Q69" s="27">
        <f t="shared" si="5"/>
        <v>1.9330000000000001</v>
      </c>
    </row>
    <row r="70" spans="2:17" ht="15.75" hidden="1" customHeight="1">
      <c r="B70" s="49">
        <v>58</v>
      </c>
      <c r="C70" s="49" t="s">
        <v>163</v>
      </c>
      <c r="D70" s="49" t="s">
        <v>187</v>
      </c>
      <c r="E70" s="49">
        <v>2.2170000000000001</v>
      </c>
      <c r="F70" s="28">
        <v>199</v>
      </c>
      <c r="G70" s="28">
        <v>0</v>
      </c>
      <c r="H70" s="28">
        <v>0</v>
      </c>
      <c r="I70" s="28">
        <v>0</v>
      </c>
      <c r="J70" s="28">
        <v>199</v>
      </c>
      <c r="K70" s="28"/>
      <c r="L70" s="28">
        <v>1</v>
      </c>
      <c r="M70" s="28">
        <f t="shared" si="1"/>
        <v>441.18299999999999</v>
      </c>
      <c r="N70" s="28">
        <f t="shared" si="4"/>
        <v>0</v>
      </c>
      <c r="O70" s="27">
        <f t="shared" si="2"/>
        <v>0</v>
      </c>
      <c r="P70" s="27">
        <f t="shared" si="3"/>
        <v>0</v>
      </c>
      <c r="Q70" s="27">
        <f t="shared" si="5"/>
        <v>441.18299999999999</v>
      </c>
    </row>
    <row r="71" spans="2:17" ht="15.75" hidden="1" customHeight="1">
      <c r="B71" s="49">
        <v>59</v>
      </c>
      <c r="C71" s="49" t="s">
        <v>163</v>
      </c>
      <c r="D71" s="49" t="s">
        <v>187</v>
      </c>
      <c r="E71" s="49">
        <v>2.35</v>
      </c>
      <c r="F71" s="28">
        <v>171</v>
      </c>
      <c r="G71" s="28">
        <v>0</v>
      </c>
      <c r="H71" s="28">
        <v>0</v>
      </c>
      <c r="I71" s="28">
        <v>0</v>
      </c>
      <c r="J71" s="28">
        <v>171</v>
      </c>
      <c r="K71" s="28"/>
      <c r="L71" s="28">
        <v>1</v>
      </c>
      <c r="M71" s="28">
        <f t="shared" si="1"/>
        <v>401.85</v>
      </c>
      <c r="N71" s="28">
        <f t="shared" si="4"/>
        <v>0</v>
      </c>
      <c r="O71" s="27">
        <f t="shared" si="2"/>
        <v>0</v>
      </c>
      <c r="P71" s="27">
        <f t="shared" si="3"/>
        <v>0</v>
      </c>
      <c r="Q71" s="27">
        <f t="shared" si="5"/>
        <v>401.85</v>
      </c>
    </row>
    <row r="72" spans="2:17" ht="15.75" hidden="1" customHeight="1">
      <c r="B72" s="49">
        <v>60</v>
      </c>
      <c r="C72" s="49" t="s">
        <v>163</v>
      </c>
      <c r="D72" s="49" t="s">
        <v>187</v>
      </c>
      <c r="E72" s="49">
        <v>2.4169999999999998</v>
      </c>
      <c r="F72" s="28">
        <v>3</v>
      </c>
      <c r="G72" s="28">
        <v>0</v>
      </c>
      <c r="H72" s="28">
        <v>0</v>
      </c>
      <c r="I72" s="28">
        <v>1</v>
      </c>
      <c r="J72" s="28">
        <v>2</v>
      </c>
      <c r="K72" s="28"/>
      <c r="L72" s="28">
        <v>1</v>
      </c>
      <c r="M72" s="28">
        <f t="shared" si="1"/>
        <v>7.2509999999999994</v>
      </c>
      <c r="N72" s="28">
        <f t="shared" si="4"/>
        <v>0</v>
      </c>
      <c r="O72" s="27">
        <f t="shared" si="2"/>
        <v>0</v>
      </c>
      <c r="P72" s="27">
        <f t="shared" si="3"/>
        <v>2.4169999999999998</v>
      </c>
      <c r="Q72" s="27">
        <f t="shared" si="5"/>
        <v>4.8339999999999996</v>
      </c>
    </row>
    <row r="73" spans="2:17" ht="15.75" hidden="1" customHeight="1">
      <c r="B73" s="49">
        <v>61</v>
      </c>
      <c r="C73" s="37" t="s">
        <v>167</v>
      </c>
      <c r="D73" s="49" t="s">
        <v>187</v>
      </c>
      <c r="E73" s="49">
        <v>1.617</v>
      </c>
      <c r="F73" s="28">
        <v>392</v>
      </c>
      <c r="G73" s="28">
        <v>0</v>
      </c>
      <c r="H73" s="28">
        <v>8</v>
      </c>
      <c r="I73" s="28">
        <v>2</v>
      </c>
      <c r="J73" s="28">
        <v>382</v>
      </c>
      <c r="K73" s="28"/>
      <c r="L73" s="28">
        <v>1</v>
      </c>
      <c r="M73" s="28">
        <f t="shared" si="1"/>
        <v>633.86400000000003</v>
      </c>
      <c r="N73" s="28">
        <f t="shared" si="4"/>
        <v>0</v>
      </c>
      <c r="O73" s="27">
        <f t="shared" si="2"/>
        <v>12.936</v>
      </c>
      <c r="P73" s="27">
        <f t="shared" si="3"/>
        <v>3.234</v>
      </c>
      <c r="Q73" s="27">
        <f t="shared" si="5"/>
        <v>617.69399999999996</v>
      </c>
    </row>
    <row r="74" spans="2:17" ht="15.75" hidden="1" customHeight="1">
      <c r="B74" s="49">
        <v>62</v>
      </c>
      <c r="C74" s="49" t="s">
        <v>163</v>
      </c>
      <c r="D74" s="49" t="s">
        <v>187</v>
      </c>
      <c r="E74" s="49">
        <v>2.5</v>
      </c>
      <c r="F74" s="28">
        <v>53</v>
      </c>
      <c r="G74" s="28">
        <v>0</v>
      </c>
      <c r="H74" s="28">
        <v>0</v>
      </c>
      <c r="I74" s="28">
        <v>0</v>
      </c>
      <c r="J74" s="28">
        <v>53</v>
      </c>
      <c r="K74" s="28"/>
      <c r="L74" s="28">
        <v>1</v>
      </c>
      <c r="M74" s="28">
        <f t="shared" si="1"/>
        <v>132.5</v>
      </c>
      <c r="N74" s="28">
        <f t="shared" si="4"/>
        <v>0</v>
      </c>
      <c r="O74" s="27">
        <f t="shared" si="2"/>
        <v>0</v>
      </c>
      <c r="P74" s="27">
        <f t="shared" si="3"/>
        <v>0</v>
      </c>
      <c r="Q74" s="27">
        <f t="shared" si="5"/>
        <v>132.5</v>
      </c>
    </row>
    <row r="75" spans="2:17" ht="15.75" hidden="1" customHeight="1">
      <c r="B75" s="49">
        <v>63</v>
      </c>
      <c r="C75" s="49" t="s">
        <v>163</v>
      </c>
      <c r="D75" s="49" t="s">
        <v>187</v>
      </c>
      <c r="E75" s="49">
        <v>2.25</v>
      </c>
      <c r="F75" s="28">
        <v>95</v>
      </c>
      <c r="G75" s="28">
        <v>0</v>
      </c>
      <c r="H75" s="28">
        <v>0</v>
      </c>
      <c r="I75" s="28">
        <v>0</v>
      </c>
      <c r="J75" s="28">
        <v>95</v>
      </c>
      <c r="K75" s="28"/>
      <c r="L75" s="28">
        <v>1</v>
      </c>
      <c r="M75" s="28">
        <f t="shared" si="1"/>
        <v>213.75</v>
      </c>
      <c r="N75" s="28">
        <f t="shared" si="4"/>
        <v>0</v>
      </c>
      <c r="O75" s="27">
        <f t="shared" si="2"/>
        <v>0</v>
      </c>
      <c r="P75" s="27">
        <f t="shared" si="3"/>
        <v>0</v>
      </c>
      <c r="Q75" s="27">
        <f t="shared" si="5"/>
        <v>213.75</v>
      </c>
    </row>
    <row r="76" spans="2:17" ht="15.75" hidden="1" customHeight="1">
      <c r="B76" s="49">
        <v>64</v>
      </c>
      <c r="C76" s="49" t="s">
        <v>163</v>
      </c>
      <c r="D76" s="49" t="s">
        <v>187</v>
      </c>
      <c r="E76" s="49">
        <v>2.8330000000000002</v>
      </c>
      <c r="F76" s="28">
        <v>140</v>
      </c>
      <c r="G76" s="28">
        <v>0</v>
      </c>
      <c r="H76" s="28">
        <v>0</v>
      </c>
      <c r="I76" s="28">
        <v>1</v>
      </c>
      <c r="J76" s="28">
        <v>139</v>
      </c>
      <c r="K76" s="28"/>
      <c r="L76" s="28">
        <v>1</v>
      </c>
      <c r="M76" s="28">
        <f t="shared" si="1"/>
        <v>396.62</v>
      </c>
      <c r="N76" s="28">
        <f t="shared" si="4"/>
        <v>0</v>
      </c>
      <c r="O76" s="27">
        <f t="shared" si="2"/>
        <v>0</v>
      </c>
      <c r="P76" s="27">
        <f t="shared" si="3"/>
        <v>2.8330000000000002</v>
      </c>
      <c r="Q76" s="27">
        <f t="shared" si="5"/>
        <v>393.78700000000003</v>
      </c>
    </row>
    <row r="77" spans="2:17" ht="15.75" hidden="1" customHeight="1">
      <c r="B77" s="49">
        <v>65</v>
      </c>
      <c r="C77" s="49" t="s">
        <v>171</v>
      </c>
      <c r="D77" s="49" t="s">
        <v>187</v>
      </c>
      <c r="E77" s="49">
        <v>2.0830000000000002</v>
      </c>
      <c r="F77" s="28">
        <v>44</v>
      </c>
      <c r="G77" s="28">
        <v>0</v>
      </c>
      <c r="H77" s="28">
        <v>0</v>
      </c>
      <c r="I77" s="28">
        <v>0</v>
      </c>
      <c r="J77" s="28">
        <v>44</v>
      </c>
      <c r="K77" s="28"/>
      <c r="L77" s="28">
        <v>1</v>
      </c>
      <c r="M77" s="28">
        <f t="shared" ref="M77:M140" si="6">E77*F77</f>
        <v>91.652000000000015</v>
      </c>
      <c r="N77" s="28">
        <f t="shared" ref="N77:N140" si="7">E77*G77</f>
        <v>0</v>
      </c>
      <c r="O77" s="27">
        <f t="shared" ref="O77:O140" si="8">E77*H77</f>
        <v>0</v>
      </c>
      <c r="P77" s="27">
        <f t="shared" ref="P77:P140" si="9">E77*I77</f>
        <v>0</v>
      </c>
      <c r="Q77" s="27">
        <f t="shared" ref="Q77:Q140" si="10">E77*J77</f>
        <v>91.652000000000015</v>
      </c>
    </row>
    <row r="78" spans="2:17" ht="15.75" hidden="1" customHeight="1">
      <c r="B78" s="49">
        <v>66</v>
      </c>
      <c r="C78" s="49" t="s">
        <v>163</v>
      </c>
      <c r="D78" s="49" t="s">
        <v>187</v>
      </c>
      <c r="E78" s="49">
        <v>2.5670000000000002</v>
      </c>
      <c r="F78" s="28">
        <v>29</v>
      </c>
      <c r="G78" s="28">
        <v>0</v>
      </c>
      <c r="H78" s="28">
        <v>0</v>
      </c>
      <c r="I78" s="28">
        <v>1</v>
      </c>
      <c r="J78" s="28">
        <v>28</v>
      </c>
      <c r="K78" s="28"/>
      <c r="L78" s="28">
        <v>1</v>
      </c>
      <c r="M78" s="28">
        <f t="shared" si="6"/>
        <v>74.443000000000012</v>
      </c>
      <c r="N78" s="28">
        <f t="shared" si="7"/>
        <v>0</v>
      </c>
      <c r="O78" s="27">
        <f t="shared" si="8"/>
        <v>0</v>
      </c>
      <c r="P78" s="27">
        <f t="shared" si="9"/>
        <v>2.5670000000000002</v>
      </c>
      <c r="Q78" s="27">
        <f t="shared" si="10"/>
        <v>71.876000000000005</v>
      </c>
    </row>
    <row r="79" spans="2:17" ht="15.75" hidden="1" customHeight="1">
      <c r="B79" s="49">
        <v>67</v>
      </c>
      <c r="C79" s="49" t="s">
        <v>163</v>
      </c>
      <c r="D79" s="49" t="s">
        <v>187</v>
      </c>
      <c r="E79" s="49">
        <v>2.2330000000000001</v>
      </c>
      <c r="F79" s="28">
        <v>104</v>
      </c>
      <c r="G79" s="28">
        <v>0</v>
      </c>
      <c r="H79" s="28">
        <v>0</v>
      </c>
      <c r="I79" s="28">
        <v>0</v>
      </c>
      <c r="J79" s="28">
        <v>104</v>
      </c>
      <c r="K79" s="28"/>
      <c r="L79" s="28">
        <v>1</v>
      </c>
      <c r="M79" s="28">
        <f t="shared" si="6"/>
        <v>232.232</v>
      </c>
      <c r="N79" s="28">
        <f t="shared" si="7"/>
        <v>0</v>
      </c>
      <c r="O79" s="27">
        <f t="shared" si="8"/>
        <v>0</v>
      </c>
      <c r="P79" s="27">
        <f t="shared" si="9"/>
        <v>0</v>
      </c>
      <c r="Q79" s="27">
        <f t="shared" si="10"/>
        <v>232.232</v>
      </c>
    </row>
    <row r="80" spans="2:17" ht="15.75" hidden="1" customHeight="1">
      <c r="B80" s="49">
        <v>68</v>
      </c>
      <c r="C80" s="49" t="s">
        <v>163</v>
      </c>
      <c r="D80" s="49" t="s">
        <v>187</v>
      </c>
      <c r="E80" s="49">
        <v>1.25</v>
      </c>
      <c r="F80" s="28">
        <v>531</v>
      </c>
      <c r="G80" s="28">
        <v>0</v>
      </c>
      <c r="H80" s="28">
        <v>0</v>
      </c>
      <c r="I80" s="28">
        <v>3</v>
      </c>
      <c r="J80" s="28">
        <v>528</v>
      </c>
      <c r="K80" s="28"/>
      <c r="L80" s="28">
        <v>1</v>
      </c>
      <c r="M80" s="28">
        <f t="shared" si="6"/>
        <v>663.75</v>
      </c>
      <c r="N80" s="28">
        <f t="shared" si="7"/>
        <v>0</v>
      </c>
      <c r="O80" s="27">
        <f t="shared" si="8"/>
        <v>0</v>
      </c>
      <c r="P80" s="27">
        <f t="shared" si="9"/>
        <v>3.75</v>
      </c>
      <c r="Q80" s="27">
        <f t="shared" si="10"/>
        <v>660</v>
      </c>
    </row>
    <row r="81" spans="2:17" ht="15.75" hidden="1" customHeight="1">
      <c r="B81" s="49">
        <v>69</v>
      </c>
      <c r="C81" s="49" t="s">
        <v>163</v>
      </c>
      <c r="D81" s="49" t="s">
        <v>187</v>
      </c>
      <c r="E81" s="49">
        <v>2.15</v>
      </c>
      <c r="F81" s="28">
        <v>48</v>
      </c>
      <c r="G81" s="28">
        <v>0</v>
      </c>
      <c r="H81" s="28">
        <v>0</v>
      </c>
      <c r="I81" s="28">
        <v>0</v>
      </c>
      <c r="J81" s="28">
        <v>48</v>
      </c>
      <c r="K81" s="28"/>
      <c r="L81" s="28">
        <v>1</v>
      </c>
      <c r="M81" s="28">
        <f t="shared" si="6"/>
        <v>103.19999999999999</v>
      </c>
      <c r="N81" s="28">
        <f t="shared" si="7"/>
        <v>0</v>
      </c>
      <c r="O81" s="27">
        <f t="shared" si="8"/>
        <v>0</v>
      </c>
      <c r="P81" s="27">
        <f t="shared" si="9"/>
        <v>0</v>
      </c>
      <c r="Q81" s="27">
        <f t="shared" si="10"/>
        <v>103.19999999999999</v>
      </c>
    </row>
    <row r="82" spans="2:17" ht="15.75" hidden="1" customHeight="1">
      <c r="B82" s="49">
        <v>70</v>
      </c>
      <c r="C82" s="49" t="s">
        <v>163</v>
      </c>
      <c r="D82" s="49" t="s">
        <v>187</v>
      </c>
      <c r="E82" s="49">
        <v>0.66700000000000004</v>
      </c>
      <c r="F82" s="28">
        <v>1343</v>
      </c>
      <c r="G82" s="28">
        <v>0</v>
      </c>
      <c r="H82" s="28">
        <v>0</v>
      </c>
      <c r="I82" s="28">
        <v>7</v>
      </c>
      <c r="J82" s="28">
        <v>1336</v>
      </c>
      <c r="K82" s="28"/>
      <c r="L82" s="28">
        <v>1</v>
      </c>
      <c r="M82" s="28">
        <f t="shared" si="6"/>
        <v>895.78100000000006</v>
      </c>
      <c r="N82" s="28">
        <f t="shared" si="7"/>
        <v>0</v>
      </c>
      <c r="O82" s="27">
        <f t="shared" si="8"/>
        <v>0</v>
      </c>
      <c r="P82" s="27">
        <f t="shared" si="9"/>
        <v>4.6690000000000005</v>
      </c>
      <c r="Q82" s="27">
        <f t="shared" si="10"/>
        <v>891.11200000000008</v>
      </c>
    </row>
    <row r="83" spans="2:17" ht="15.75" hidden="1" customHeight="1">
      <c r="B83" s="49">
        <v>71</v>
      </c>
      <c r="C83" s="49" t="s">
        <v>163</v>
      </c>
      <c r="D83" s="49" t="s">
        <v>187</v>
      </c>
      <c r="E83" s="49">
        <v>1.2170000000000001</v>
      </c>
      <c r="F83" s="28">
        <v>4</v>
      </c>
      <c r="G83" s="28">
        <v>0</v>
      </c>
      <c r="H83" s="28">
        <v>0</v>
      </c>
      <c r="I83" s="28">
        <v>3</v>
      </c>
      <c r="J83" s="28">
        <v>1</v>
      </c>
      <c r="K83" s="28"/>
      <c r="L83" s="28">
        <v>1</v>
      </c>
      <c r="M83" s="28">
        <f t="shared" si="6"/>
        <v>4.8680000000000003</v>
      </c>
      <c r="N83" s="28">
        <f t="shared" si="7"/>
        <v>0</v>
      </c>
      <c r="O83" s="27">
        <f t="shared" si="8"/>
        <v>0</v>
      </c>
      <c r="P83" s="27">
        <f t="shared" si="9"/>
        <v>3.6510000000000002</v>
      </c>
      <c r="Q83" s="27">
        <f t="shared" si="10"/>
        <v>1.2170000000000001</v>
      </c>
    </row>
    <row r="84" spans="2:17" ht="15.75" hidden="1" customHeight="1">
      <c r="B84" s="49">
        <v>72</v>
      </c>
      <c r="C84" s="49" t="s">
        <v>163</v>
      </c>
      <c r="D84" s="49" t="s">
        <v>187</v>
      </c>
      <c r="E84" s="49">
        <v>2.4670000000000001</v>
      </c>
      <c r="F84" s="28">
        <v>144</v>
      </c>
      <c r="G84" s="28">
        <v>0</v>
      </c>
      <c r="H84" s="28">
        <v>0</v>
      </c>
      <c r="I84" s="28">
        <v>0</v>
      </c>
      <c r="J84" s="28">
        <v>144</v>
      </c>
      <c r="K84" s="28"/>
      <c r="L84" s="28">
        <v>1</v>
      </c>
      <c r="M84" s="28">
        <f t="shared" si="6"/>
        <v>355.24799999999999</v>
      </c>
      <c r="N84" s="28">
        <f t="shared" si="7"/>
        <v>0</v>
      </c>
      <c r="O84" s="27">
        <f t="shared" si="8"/>
        <v>0</v>
      </c>
      <c r="P84" s="27">
        <f t="shared" si="9"/>
        <v>0</v>
      </c>
      <c r="Q84" s="27">
        <f t="shared" si="10"/>
        <v>355.24799999999999</v>
      </c>
    </row>
    <row r="85" spans="2:17" ht="15.75" hidden="1" customHeight="1">
      <c r="B85" s="49">
        <v>73</v>
      </c>
      <c r="C85" s="49" t="s">
        <v>163</v>
      </c>
      <c r="D85" s="49" t="s">
        <v>187</v>
      </c>
      <c r="E85" s="49">
        <v>2.7829999999999999</v>
      </c>
      <c r="F85" s="28">
        <v>1</v>
      </c>
      <c r="G85" s="28">
        <v>0</v>
      </c>
      <c r="H85" s="28">
        <v>0</v>
      </c>
      <c r="I85" s="28">
        <v>1</v>
      </c>
      <c r="J85" s="28">
        <v>0</v>
      </c>
      <c r="K85" s="28"/>
      <c r="L85" s="28">
        <v>1</v>
      </c>
      <c r="M85" s="28">
        <f t="shared" si="6"/>
        <v>2.7829999999999999</v>
      </c>
      <c r="N85" s="28">
        <f t="shared" si="7"/>
        <v>0</v>
      </c>
      <c r="O85" s="27">
        <f t="shared" si="8"/>
        <v>0</v>
      </c>
      <c r="P85" s="27">
        <f t="shared" si="9"/>
        <v>2.7829999999999999</v>
      </c>
      <c r="Q85" s="27">
        <f t="shared" si="10"/>
        <v>0</v>
      </c>
    </row>
    <row r="86" spans="2:17" ht="15.75" hidden="1" customHeight="1">
      <c r="B86" s="49">
        <v>74</v>
      </c>
      <c r="C86" s="49" t="s">
        <v>163</v>
      </c>
      <c r="D86" s="49" t="s">
        <v>187</v>
      </c>
      <c r="E86" s="49">
        <v>2.7170000000000001</v>
      </c>
      <c r="F86" s="28">
        <v>10</v>
      </c>
      <c r="G86" s="28">
        <v>0</v>
      </c>
      <c r="H86" s="28">
        <v>0</v>
      </c>
      <c r="I86" s="28">
        <v>5</v>
      </c>
      <c r="J86" s="28">
        <v>5</v>
      </c>
      <c r="K86" s="28"/>
      <c r="L86" s="28">
        <v>1</v>
      </c>
      <c r="M86" s="28">
        <f t="shared" si="6"/>
        <v>27.17</v>
      </c>
      <c r="N86" s="28">
        <f t="shared" si="7"/>
        <v>0</v>
      </c>
      <c r="O86" s="27">
        <f t="shared" si="8"/>
        <v>0</v>
      </c>
      <c r="P86" s="27">
        <f t="shared" si="9"/>
        <v>13.585000000000001</v>
      </c>
      <c r="Q86" s="27">
        <f t="shared" si="10"/>
        <v>13.585000000000001</v>
      </c>
    </row>
    <row r="87" spans="2:17" ht="15.75" hidden="1" customHeight="1">
      <c r="B87" s="49">
        <v>75</v>
      </c>
      <c r="C87" s="49" t="s">
        <v>163</v>
      </c>
      <c r="D87" s="49" t="s">
        <v>187</v>
      </c>
      <c r="E87" s="49">
        <v>2.3170000000000002</v>
      </c>
      <c r="F87" s="28">
        <v>38</v>
      </c>
      <c r="G87" s="28">
        <v>0</v>
      </c>
      <c r="H87" s="28">
        <v>0</v>
      </c>
      <c r="I87" s="28">
        <v>0</v>
      </c>
      <c r="J87" s="28">
        <v>38</v>
      </c>
      <c r="K87" s="28"/>
      <c r="L87" s="28">
        <v>1</v>
      </c>
      <c r="M87" s="28">
        <f t="shared" si="6"/>
        <v>88.046000000000006</v>
      </c>
      <c r="N87" s="28">
        <f t="shared" si="7"/>
        <v>0</v>
      </c>
      <c r="O87" s="27">
        <f t="shared" si="8"/>
        <v>0</v>
      </c>
      <c r="P87" s="27">
        <f t="shared" si="9"/>
        <v>0</v>
      </c>
      <c r="Q87" s="27">
        <f t="shared" si="10"/>
        <v>88.046000000000006</v>
      </c>
    </row>
    <row r="88" spans="2:17" ht="15.75" hidden="1" customHeight="1">
      <c r="B88" s="49">
        <v>76</v>
      </c>
      <c r="C88" s="49" t="s">
        <v>163</v>
      </c>
      <c r="D88" s="49" t="s">
        <v>187</v>
      </c>
      <c r="E88" s="49">
        <v>2.117</v>
      </c>
      <c r="F88" s="28">
        <v>76</v>
      </c>
      <c r="G88" s="28">
        <v>0</v>
      </c>
      <c r="H88" s="28">
        <v>0</v>
      </c>
      <c r="I88" s="28">
        <v>0</v>
      </c>
      <c r="J88" s="28">
        <v>76</v>
      </c>
      <c r="K88" s="28"/>
      <c r="L88" s="28">
        <v>1</v>
      </c>
      <c r="M88" s="28">
        <f t="shared" si="6"/>
        <v>160.892</v>
      </c>
      <c r="N88" s="28">
        <f t="shared" si="7"/>
        <v>0</v>
      </c>
      <c r="O88" s="27">
        <f t="shared" si="8"/>
        <v>0</v>
      </c>
      <c r="P88" s="27">
        <f t="shared" si="9"/>
        <v>0</v>
      </c>
      <c r="Q88" s="27">
        <f t="shared" si="10"/>
        <v>160.892</v>
      </c>
    </row>
    <row r="89" spans="2:17" ht="15.75" hidden="1" customHeight="1">
      <c r="B89" s="49">
        <v>77</v>
      </c>
      <c r="C89" s="49" t="s">
        <v>163</v>
      </c>
      <c r="D89" s="49" t="s">
        <v>187</v>
      </c>
      <c r="E89" s="49">
        <v>2.4</v>
      </c>
      <c r="F89" s="28">
        <v>7</v>
      </c>
      <c r="G89" s="28">
        <v>0</v>
      </c>
      <c r="H89" s="28">
        <v>0</v>
      </c>
      <c r="I89" s="28">
        <v>2</v>
      </c>
      <c r="J89" s="28">
        <v>5</v>
      </c>
      <c r="K89" s="28"/>
      <c r="L89" s="28">
        <v>1</v>
      </c>
      <c r="M89" s="28">
        <f t="shared" si="6"/>
        <v>16.8</v>
      </c>
      <c r="N89" s="28">
        <f t="shared" si="7"/>
        <v>0</v>
      </c>
      <c r="O89" s="27">
        <f t="shared" si="8"/>
        <v>0</v>
      </c>
      <c r="P89" s="27">
        <f t="shared" si="9"/>
        <v>4.8</v>
      </c>
      <c r="Q89" s="27">
        <f t="shared" si="10"/>
        <v>12</v>
      </c>
    </row>
    <row r="90" spans="2:17" ht="15.75" hidden="1" customHeight="1">
      <c r="B90" s="49">
        <v>78</v>
      </c>
      <c r="C90" s="49" t="s">
        <v>163</v>
      </c>
      <c r="D90" s="49" t="s">
        <v>187</v>
      </c>
      <c r="E90" s="49">
        <v>2</v>
      </c>
      <c r="F90" s="28">
        <v>44</v>
      </c>
      <c r="G90" s="28">
        <v>0</v>
      </c>
      <c r="H90" s="28">
        <v>0</v>
      </c>
      <c r="I90" s="28">
        <v>0</v>
      </c>
      <c r="J90" s="28">
        <v>44</v>
      </c>
      <c r="K90" s="28"/>
      <c r="L90" s="28">
        <v>1</v>
      </c>
      <c r="M90" s="28">
        <f t="shared" si="6"/>
        <v>88</v>
      </c>
      <c r="N90" s="28">
        <f t="shared" si="7"/>
        <v>0</v>
      </c>
      <c r="O90" s="27">
        <f t="shared" si="8"/>
        <v>0</v>
      </c>
      <c r="P90" s="27">
        <f t="shared" si="9"/>
        <v>0</v>
      </c>
      <c r="Q90" s="27">
        <f t="shared" si="10"/>
        <v>88</v>
      </c>
    </row>
    <row r="91" spans="2:17" ht="15.75" hidden="1" customHeight="1">
      <c r="B91" s="49">
        <v>79</v>
      </c>
      <c r="C91" s="49" t="s">
        <v>163</v>
      </c>
      <c r="D91" s="49" t="s">
        <v>187</v>
      </c>
      <c r="E91" s="49">
        <v>2.6</v>
      </c>
      <c r="F91" s="28">
        <v>62</v>
      </c>
      <c r="G91" s="28">
        <v>0</v>
      </c>
      <c r="H91" s="28">
        <v>0</v>
      </c>
      <c r="I91" s="28">
        <v>0</v>
      </c>
      <c r="J91" s="28">
        <v>62</v>
      </c>
      <c r="K91" s="28"/>
      <c r="L91" s="28">
        <v>1</v>
      </c>
      <c r="M91" s="28">
        <f t="shared" si="6"/>
        <v>161.20000000000002</v>
      </c>
      <c r="N91" s="28">
        <f t="shared" si="7"/>
        <v>0</v>
      </c>
      <c r="O91" s="27">
        <f t="shared" si="8"/>
        <v>0</v>
      </c>
      <c r="P91" s="27">
        <f t="shared" si="9"/>
        <v>0</v>
      </c>
      <c r="Q91" s="27">
        <f t="shared" si="10"/>
        <v>161.20000000000002</v>
      </c>
    </row>
    <row r="92" spans="2:17" ht="15.75" hidden="1" customHeight="1">
      <c r="B92" s="49">
        <v>80</v>
      </c>
      <c r="C92" s="49" t="s">
        <v>163</v>
      </c>
      <c r="D92" s="49" t="s">
        <v>187</v>
      </c>
      <c r="E92" s="49">
        <v>2.4</v>
      </c>
      <c r="F92" s="28">
        <v>1</v>
      </c>
      <c r="G92" s="28">
        <v>0</v>
      </c>
      <c r="H92" s="28">
        <v>0</v>
      </c>
      <c r="I92" s="28">
        <v>1</v>
      </c>
      <c r="J92" s="28">
        <v>0</v>
      </c>
      <c r="K92" s="28"/>
      <c r="L92" s="28">
        <v>1</v>
      </c>
      <c r="M92" s="28">
        <f t="shared" si="6"/>
        <v>2.4</v>
      </c>
      <c r="N92" s="28">
        <f t="shared" si="7"/>
        <v>0</v>
      </c>
      <c r="O92" s="27">
        <f t="shared" si="8"/>
        <v>0</v>
      </c>
      <c r="P92" s="27">
        <f t="shared" si="9"/>
        <v>2.4</v>
      </c>
      <c r="Q92" s="27">
        <f t="shared" si="10"/>
        <v>0</v>
      </c>
    </row>
    <row r="93" spans="2:17" ht="15.75" hidden="1" customHeight="1">
      <c r="B93" s="49">
        <v>81</v>
      </c>
      <c r="C93" s="49" t="s">
        <v>163</v>
      </c>
      <c r="D93" s="49" t="s">
        <v>187</v>
      </c>
      <c r="E93" s="49">
        <v>3.117</v>
      </c>
      <c r="F93" s="28">
        <v>18</v>
      </c>
      <c r="G93" s="28">
        <v>0</v>
      </c>
      <c r="H93" s="28">
        <v>0</v>
      </c>
      <c r="I93" s="28">
        <v>0</v>
      </c>
      <c r="J93" s="28">
        <v>18</v>
      </c>
      <c r="K93" s="28"/>
      <c r="L93" s="28">
        <v>1</v>
      </c>
      <c r="M93" s="28">
        <f t="shared" si="6"/>
        <v>56.106000000000002</v>
      </c>
      <c r="N93" s="28">
        <f t="shared" si="7"/>
        <v>0</v>
      </c>
      <c r="O93" s="27">
        <f t="shared" si="8"/>
        <v>0</v>
      </c>
      <c r="P93" s="27">
        <f t="shared" si="9"/>
        <v>0</v>
      </c>
      <c r="Q93" s="27">
        <f t="shared" si="10"/>
        <v>56.106000000000002</v>
      </c>
    </row>
    <row r="94" spans="2:17" ht="15.75" hidden="1" customHeight="1">
      <c r="B94" s="49">
        <v>82</v>
      </c>
      <c r="C94" s="49" t="s">
        <v>163</v>
      </c>
      <c r="D94" s="49" t="s">
        <v>187</v>
      </c>
      <c r="E94" s="49">
        <v>1.7669999999999999</v>
      </c>
      <c r="F94" s="28">
        <v>742</v>
      </c>
      <c r="G94" s="28">
        <v>0</v>
      </c>
      <c r="H94" s="28">
        <v>0</v>
      </c>
      <c r="I94" s="28">
        <v>0</v>
      </c>
      <c r="J94" s="28">
        <v>742</v>
      </c>
      <c r="K94" s="28"/>
      <c r="L94" s="28">
        <v>1</v>
      </c>
      <c r="M94" s="28">
        <f t="shared" si="6"/>
        <v>1311.114</v>
      </c>
      <c r="N94" s="28">
        <f t="shared" si="7"/>
        <v>0</v>
      </c>
      <c r="O94" s="27">
        <f t="shared" si="8"/>
        <v>0</v>
      </c>
      <c r="P94" s="27">
        <f t="shared" si="9"/>
        <v>0</v>
      </c>
      <c r="Q94" s="27">
        <f t="shared" si="10"/>
        <v>1311.114</v>
      </c>
    </row>
    <row r="95" spans="2:17" ht="15.75" hidden="1" customHeight="1">
      <c r="B95" s="49">
        <v>83</v>
      </c>
      <c r="C95" s="49" t="s">
        <v>163</v>
      </c>
      <c r="D95" s="49" t="s">
        <v>187</v>
      </c>
      <c r="E95" s="49">
        <v>1.1830000000000001</v>
      </c>
      <c r="F95" s="28">
        <v>37</v>
      </c>
      <c r="G95" s="28">
        <v>0</v>
      </c>
      <c r="H95" s="28">
        <v>0</v>
      </c>
      <c r="I95" s="28">
        <v>0</v>
      </c>
      <c r="J95" s="28">
        <v>37</v>
      </c>
      <c r="K95" s="28"/>
      <c r="L95" s="28">
        <v>1</v>
      </c>
      <c r="M95" s="28">
        <f t="shared" si="6"/>
        <v>43.771000000000001</v>
      </c>
      <c r="N95" s="28">
        <f t="shared" si="7"/>
        <v>0</v>
      </c>
      <c r="O95" s="27">
        <f t="shared" si="8"/>
        <v>0</v>
      </c>
      <c r="P95" s="27">
        <f t="shared" si="9"/>
        <v>0</v>
      </c>
      <c r="Q95" s="27">
        <f t="shared" si="10"/>
        <v>43.771000000000001</v>
      </c>
    </row>
    <row r="96" spans="2:17" ht="15.75" hidden="1" customHeight="1">
      <c r="B96" s="49">
        <v>84</v>
      </c>
      <c r="C96" s="49" t="s">
        <v>171</v>
      </c>
      <c r="D96" s="49" t="s">
        <v>187</v>
      </c>
      <c r="E96" s="49">
        <v>2.0830000000000002</v>
      </c>
      <c r="F96" s="28">
        <v>83</v>
      </c>
      <c r="G96" s="28">
        <v>0</v>
      </c>
      <c r="H96" s="28">
        <v>0</v>
      </c>
      <c r="I96" s="28">
        <v>0</v>
      </c>
      <c r="J96" s="28">
        <v>83</v>
      </c>
      <c r="K96" s="28"/>
      <c r="L96" s="28">
        <v>1</v>
      </c>
      <c r="M96" s="28">
        <f t="shared" si="6"/>
        <v>172.88900000000001</v>
      </c>
      <c r="N96" s="28">
        <f t="shared" si="7"/>
        <v>0</v>
      </c>
      <c r="O96" s="27">
        <f t="shared" si="8"/>
        <v>0</v>
      </c>
      <c r="P96" s="27">
        <f t="shared" si="9"/>
        <v>0</v>
      </c>
      <c r="Q96" s="27">
        <f t="shared" si="10"/>
        <v>172.88900000000001</v>
      </c>
    </row>
    <row r="97" spans="2:17" ht="15.75" hidden="1" customHeight="1">
      <c r="B97" s="49">
        <v>85</v>
      </c>
      <c r="C97" s="49" t="s">
        <v>163</v>
      </c>
      <c r="D97" s="49" t="s">
        <v>187</v>
      </c>
      <c r="E97" s="49">
        <v>1</v>
      </c>
      <c r="F97" s="28">
        <v>10</v>
      </c>
      <c r="G97" s="28">
        <v>0</v>
      </c>
      <c r="H97" s="28">
        <v>0</v>
      </c>
      <c r="I97" s="28">
        <v>5</v>
      </c>
      <c r="J97" s="28">
        <v>5</v>
      </c>
      <c r="K97" s="28"/>
      <c r="L97" s="28">
        <v>1</v>
      </c>
      <c r="M97" s="28">
        <f t="shared" si="6"/>
        <v>10</v>
      </c>
      <c r="N97" s="28">
        <f t="shared" si="7"/>
        <v>0</v>
      </c>
      <c r="O97" s="27">
        <f t="shared" si="8"/>
        <v>0</v>
      </c>
      <c r="P97" s="27">
        <f t="shared" si="9"/>
        <v>5</v>
      </c>
      <c r="Q97" s="27">
        <f t="shared" si="10"/>
        <v>5</v>
      </c>
    </row>
    <row r="98" spans="2:17" ht="15.75" hidden="1" customHeight="1">
      <c r="B98" s="49">
        <v>86</v>
      </c>
      <c r="C98" s="37" t="s">
        <v>167</v>
      </c>
      <c r="D98" s="49" t="s">
        <v>186</v>
      </c>
      <c r="E98" s="49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 t="s">
        <v>249</v>
      </c>
      <c r="L98" s="28">
        <v>0</v>
      </c>
      <c r="M98" s="28">
        <f t="shared" si="6"/>
        <v>0</v>
      </c>
      <c r="N98" s="28">
        <f t="shared" si="7"/>
        <v>0</v>
      </c>
      <c r="O98" s="27">
        <f t="shared" si="8"/>
        <v>0</v>
      </c>
      <c r="P98" s="27">
        <f t="shared" si="9"/>
        <v>0</v>
      </c>
      <c r="Q98" s="27">
        <f t="shared" si="10"/>
        <v>0</v>
      </c>
    </row>
    <row r="99" spans="2:17" ht="15.75" hidden="1" customHeight="1">
      <c r="B99" s="49">
        <v>87</v>
      </c>
      <c r="C99" s="49" t="s">
        <v>163</v>
      </c>
      <c r="D99" s="49" t="s">
        <v>187</v>
      </c>
      <c r="E99" s="49">
        <v>2.4830000000000001</v>
      </c>
      <c r="F99" s="28">
        <v>191</v>
      </c>
      <c r="G99" s="28">
        <v>0</v>
      </c>
      <c r="H99" s="28">
        <v>0</v>
      </c>
      <c r="I99" s="28">
        <v>0</v>
      </c>
      <c r="J99" s="28">
        <v>191</v>
      </c>
      <c r="K99" s="28"/>
      <c r="L99" s="28">
        <v>1</v>
      </c>
      <c r="M99" s="28">
        <f t="shared" si="6"/>
        <v>474.25300000000004</v>
      </c>
      <c r="N99" s="28">
        <f t="shared" si="7"/>
        <v>0</v>
      </c>
      <c r="O99" s="27">
        <f t="shared" si="8"/>
        <v>0</v>
      </c>
      <c r="P99" s="27">
        <f t="shared" si="9"/>
        <v>0</v>
      </c>
      <c r="Q99" s="27">
        <f t="shared" si="10"/>
        <v>474.25300000000004</v>
      </c>
    </row>
    <row r="100" spans="2:17" ht="15.75" hidden="1" customHeight="1">
      <c r="B100" s="49">
        <v>88</v>
      </c>
      <c r="C100" s="49" t="s">
        <v>163</v>
      </c>
      <c r="D100" s="49" t="s">
        <v>187</v>
      </c>
      <c r="E100" s="49">
        <v>2.2999999999999998</v>
      </c>
      <c r="F100" s="28">
        <v>5</v>
      </c>
      <c r="G100" s="28">
        <v>0</v>
      </c>
      <c r="H100" s="28">
        <v>0</v>
      </c>
      <c r="I100" s="28">
        <v>0</v>
      </c>
      <c r="J100" s="28">
        <v>5</v>
      </c>
      <c r="K100" s="28"/>
      <c r="L100" s="28">
        <v>1</v>
      </c>
      <c r="M100" s="28">
        <f t="shared" si="6"/>
        <v>11.5</v>
      </c>
      <c r="N100" s="28">
        <f t="shared" si="7"/>
        <v>0</v>
      </c>
      <c r="O100" s="27">
        <f t="shared" si="8"/>
        <v>0</v>
      </c>
      <c r="P100" s="27">
        <f t="shared" si="9"/>
        <v>0</v>
      </c>
      <c r="Q100" s="27">
        <f t="shared" si="10"/>
        <v>11.5</v>
      </c>
    </row>
    <row r="101" spans="2:17" ht="15.75" hidden="1" customHeight="1">
      <c r="B101" s="49">
        <v>89</v>
      </c>
      <c r="C101" s="49" t="s">
        <v>163</v>
      </c>
      <c r="D101" s="49" t="s">
        <v>187</v>
      </c>
      <c r="E101" s="49">
        <v>2.7669999999999999</v>
      </c>
      <c r="F101" s="28">
        <v>294</v>
      </c>
      <c r="G101" s="28">
        <v>0</v>
      </c>
      <c r="H101" s="28">
        <v>0</v>
      </c>
      <c r="I101" s="28">
        <v>0</v>
      </c>
      <c r="J101" s="28">
        <v>294</v>
      </c>
      <c r="K101" s="28"/>
      <c r="L101" s="28">
        <v>1</v>
      </c>
      <c r="M101" s="28">
        <f t="shared" si="6"/>
        <v>813.49799999999993</v>
      </c>
      <c r="N101" s="28">
        <f t="shared" si="7"/>
        <v>0</v>
      </c>
      <c r="O101" s="27">
        <f t="shared" si="8"/>
        <v>0</v>
      </c>
      <c r="P101" s="27">
        <f t="shared" si="9"/>
        <v>0</v>
      </c>
      <c r="Q101" s="27">
        <f t="shared" si="10"/>
        <v>813.49799999999993</v>
      </c>
    </row>
    <row r="102" spans="2:17" ht="15.75" hidden="1" customHeight="1">
      <c r="B102" s="49">
        <v>90</v>
      </c>
      <c r="C102" s="49" t="s">
        <v>163</v>
      </c>
      <c r="D102" s="49" t="s">
        <v>187</v>
      </c>
      <c r="E102" s="49">
        <v>2.95</v>
      </c>
      <c r="F102" s="28">
        <v>19</v>
      </c>
      <c r="G102" s="28">
        <v>0</v>
      </c>
      <c r="H102" s="28">
        <v>0</v>
      </c>
      <c r="I102" s="28">
        <v>8</v>
      </c>
      <c r="J102" s="28">
        <v>11</v>
      </c>
      <c r="K102" s="28"/>
      <c r="L102" s="28">
        <v>1</v>
      </c>
      <c r="M102" s="28">
        <f t="shared" si="6"/>
        <v>56.050000000000004</v>
      </c>
      <c r="N102" s="28">
        <f t="shared" si="7"/>
        <v>0</v>
      </c>
      <c r="O102" s="27">
        <f t="shared" si="8"/>
        <v>0</v>
      </c>
      <c r="P102" s="27">
        <f t="shared" si="9"/>
        <v>23.6</v>
      </c>
      <c r="Q102" s="27">
        <f t="shared" si="10"/>
        <v>32.450000000000003</v>
      </c>
    </row>
    <row r="103" spans="2:17" ht="15.75" hidden="1" customHeight="1">
      <c r="B103" s="49">
        <v>91</v>
      </c>
      <c r="C103" s="49" t="s">
        <v>171</v>
      </c>
      <c r="D103" s="49" t="s">
        <v>187</v>
      </c>
      <c r="E103" s="49">
        <v>2.5830000000000002</v>
      </c>
      <c r="F103" s="28">
        <v>15</v>
      </c>
      <c r="G103" s="28">
        <v>0</v>
      </c>
      <c r="H103" s="28">
        <v>0</v>
      </c>
      <c r="I103" s="28">
        <v>0</v>
      </c>
      <c r="J103" s="28">
        <v>15</v>
      </c>
      <c r="K103" s="28"/>
      <c r="L103" s="28">
        <v>1</v>
      </c>
      <c r="M103" s="28">
        <f t="shared" si="6"/>
        <v>38.745000000000005</v>
      </c>
      <c r="N103" s="28">
        <f t="shared" si="7"/>
        <v>0</v>
      </c>
      <c r="O103" s="27">
        <f t="shared" si="8"/>
        <v>0</v>
      </c>
      <c r="P103" s="27">
        <f t="shared" si="9"/>
        <v>0</v>
      </c>
      <c r="Q103" s="27">
        <f t="shared" si="10"/>
        <v>38.745000000000005</v>
      </c>
    </row>
    <row r="104" spans="2:17" ht="15.75" hidden="1" customHeight="1">
      <c r="B104" s="49">
        <v>92</v>
      </c>
      <c r="C104" s="49" t="s">
        <v>171</v>
      </c>
      <c r="D104" s="49" t="s">
        <v>187</v>
      </c>
      <c r="E104" s="49">
        <v>3.5</v>
      </c>
      <c r="F104" s="28">
        <v>96</v>
      </c>
      <c r="G104" s="28">
        <v>0</v>
      </c>
      <c r="H104" s="28">
        <v>0</v>
      </c>
      <c r="I104" s="28">
        <v>0</v>
      </c>
      <c r="J104" s="28">
        <v>96</v>
      </c>
      <c r="K104" s="28"/>
      <c r="L104" s="28">
        <v>1</v>
      </c>
      <c r="M104" s="28">
        <f t="shared" si="6"/>
        <v>336</v>
      </c>
      <c r="N104" s="28">
        <f t="shared" si="7"/>
        <v>0</v>
      </c>
      <c r="O104" s="27">
        <f t="shared" si="8"/>
        <v>0</v>
      </c>
      <c r="P104" s="27">
        <f t="shared" si="9"/>
        <v>0</v>
      </c>
      <c r="Q104" s="27">
        <f t="shared" si="10"/>
        <v>336</v>
      </c>
    </row>
    <row r="105" spans="2:17" ht="15.75" hidden="1" customHeight="1">
      <c r="B105" s="49">
        <v>93</v>
      </c>
      <c r="C105" s="49" t="s">
        <v>163</v>
      </c>
      <c r="D105" s="49" t="s">
        <v>187</v>
      </c>
      <c r="E105" s="49">
        <v>2.5329999999999999</v>
      </c>
      <c r="F105" s="28">
        <v>179</v>
      </c>
      <c r="G105" s="28">
        <v>0</v>
      </c>
      <c r="H105" s="28">
        <v>0</v>
      </c>
      <c r="I105" s="28">
        <v>0</v>
      </c>
      <c r="J105" s="28">
        <v>179</v>
      </c>
      <c r="K105" s="28"/>
      <c r="L105" s="28">
        <v>1</v>
      </c>
      <c r="M105" s="28">
        <f t="shared" si="6"/>
        <v>453.40699999999998</v>
      </c>
      <c r="N105" s="28">
        <f t="shared" si="7"/>
        <v>0</v>
      </c>
      <c r="O105" s="27">
        <f t="shared" si="8"/>
        <v>0</v>
      </c>
      <c r="P105" s="27">
        <f t="shared" si="9"/>
        <v>0</v>
      </c>
      <c r="Q105" s="27">
        <f t="shared" si="10"/>
        <v>453.40699999999998</v>
      </c>
    </row>
    <row r="106" spans="2:17" ht="15.75" hidden="1" customHeight="1">
      <c r="B106" s="49">
        <v>94</v>
      </c>
      <c r="C106" s="49" t="s">
        <v>171</v>
      </c>
      <c r="D106" s="49" t="s">
        <v>187</v>
      </c>
      <c r="E106" s="49">
        <v>2.1669999999999998</v>
      </c>
      <c r="F106" s="28">
        <v>119</v>
      </c>
      <c r="G106" s="28">
        <v>0</v>
      </c>
      <c r="H106" s="28">
        <v>0</v>
      </c>
      <c r="I106" s="28">
        <v>0</v>
      </c>
      <c r="J106" s="28">
        <v>119</v>
      </c>
      <c r="K106" s="28"/>
      <c r="L106" s="28">
        <v>1</v>
      </c>
      <c r="M106" s="28">
        <f t="shared" si="6"/>
        <v>257.87299999999999</v>
      </c>
      <c r="N106" s="28">
        <f t="shared" si="7"/>
        <v>0</v>
      </c>
      <c r="O106" s="27">
        <f t="shared" si="8"/>
        <v>0</v>
      </c>
      <c r="P106" s="27">
        <f t="shared" si="9"/>
        <v>0</v>
      </c>
      <c r="Q106" s="27">
        <f t="shared" si="10"/>
        <v>257.87299999999999</v>
      </c>
    </row>
    <row r="107" spans="2:17" ht="15.75" hidden="1" customHeight="1">
      <c r="B107" s="49">
        <v>95</v>
      </c>
      <c r="C107" s="37" t="s">
        <v>167</v>
      </c>
      <c r="D107" s="49" t="s">
        <v>187</v>
      </c>
      <c r="E107" s="49">
        <v>6.133</v>
      </c>
      <c r="F107" s="28">
        <v>13</v>
      </c>
      <c r="G107" s="28">
        <v>0</v>
      </c>
      <c r="H107" s="28">
        <v>0</v>
      </c>
      <c r="I107" s="28">
        <v>0</v>
      </c>
      <c r="J107" s="28">
        <v>13</v>
      </c>
      <c r="K107" s="28"/>
      <c r="L107" s="28">
        <v>1</v>
      </c>
      <c r="M107" s="28">
        <f t="shared" si="6"/>
        <v>79.728999999999999</v>
      </c>
      <c r="N107" s="28">
        <f t="shared" si="7"/>
        <v>0</v>
      </c>
      <c r="O107" s="27">
        <f t="shared" si="8"/>
        <v>0</v>
      </c>
      <c r="P107" s="27">
        <f t="shared" si="9"/>
        <v>0</v>
      </c>
      <c r="Q107" s="27">
        <f t="shared" si="10"/>
        <v>79.728999999999999</v>
      </c>
    </row>
    <row r="108" spans="2:17" ht="15.75" hidden="1" customHeight="1">
      <c r="B108" s="49">
        <v>96</v>
      </c>
      <c r="C108" s="49" t="s">
        <v>164</v>
      </c>
      <c r="D108" s="49" t="s">
        <v>187</v>
      </c>
      <c r="E108" s="49">
        <v>2.9329999999999998</v>
      </c>
      <c r="F108" s="28">
        <v>70</v>
      </c>
      <c r="G108" s="28">
        <v>0</v>
      </c>
      <c r="H108" s="28">
        <v>0</v>
      </c>
      <c r="I108" s="28">
        <v>0</v>
      </c>
      <c r="J108" s="28">
        <v>70</v>
      </c>
      <c r="K108" s="28"/>
      <c r="L108" s="28">
        <v>1</v>
      </c>
      <c r="M108" s="28">
        <f t="shared" si="6"/>
        <v>205.31</v>
      </c>
      <c r="N108" s="28">
        <f t="shared" si="7"/>
        <v>0</v>
      </c>
      <c r="O108" s="27">
        <f t="shared" si="8"/>
        <v>0</v>
      </c>
      <c r="P108" s="27">
        <f t="shared" si="9"/>
        <v>0</v>
      </c>
      <c r="Q108" s="27">
        <f t="shared" si="10"/>
        <v>205.31</v>
      </c>
    </row>
    <row r="109" spans="2:17" ht="15.75" hidden="1" customHeight="1">
      <c r="B109" s="49">
        <v>97</v>
      </c>
      <c r="C109" s="49" t="s">
        <v>171</v>
      </c>
      <c r="D109" s="49" t="s">
        <v>187</v>
      </c>
      <c r="E109" s="49">
        <v>2.0830000000000002</v>
      </c>
      <c r="F109" s="28">
        <v>147</v>
      </c>
      <c r="G109" s="28">
        <v>0</v>
      </c>
      <c r="H109" s="28">
        <v>0</v>
      </c>
      <c r="I109" s="28">
        <v>0</v>
      </c>
      <c r="J109" s="28">
        <v>147</v>
      </c>
      <c r="K109" s="28"/>
      <c r="L109" s="28">
        <v>1</v>
      </c>
      <c r="M109" s="28">
        <f t="shared" si="6"/>
        <v>306.20100000000002</v>
      </c>
      <c r="N109" s="28">
        <f t="shared" si="7"/>
        <v>0</v>
      </c>
      <c r="O109" s="27">
        <f t="shared" si="8"/>
        <v>0</v>
      </c>
      <c r="P109" s="27">
        <f t="shared" si="9"/>
        <v>0</v>
      </c>
      <c r="Q109" s="27">
        <f t="shared" si="10"/>
        <v>306.20100000000002</v>
      </c>
    </row>
    <row r="110" spans="2:17" ht="15.75" hidden="1" customHeight="1">
      <c r="B110" s="49">
        <v>98</v>
      </c>
      <c r="C110" s="49" t="s">
        <v>163</v>
      </c>
      <c r="D110" s="49" t="s">
        <v>187</v>
      </c>
      <c r="E110" s="49">
        <v>2.35</v>
      </c>
      <c r="F110" s="28">
        <v>426</v>
      </c>
      <c r="G110" s="28">
        <v>0</v>
      </c>
      <c r="H110" s="28">
        <v>0</v>
      </c>
      <c r="I110" s="28">
        <v>0</v>
      </c>
      <c r="J110" s="28">
        <v>426</v>
      </c>
      <c r="K110" s="28"/>
      <c r="L110" s="28">
        <v>1</v>
      </c>
      <c r="M110" s="28">
        <f t="shared" si="6"/>
        <v>1001.1</v>
      </c>
      <c r="N110" s="28">
        <f t="shared" si="7"/>
        <v>0</v>
      </c>
      <c r="O110" s="27">
        <f t="shared" si="8"/>
        <v>0</v>
      </c>
      <c r="P110" s="27">
        <f t="shared" si="9"/>
        <v>0</v>
      </c>
      <c r="Q110" s="27">
        <f t="shared" si="10"/>
        <v>1001.1</v>
      </c>
    </row>
    <row r="111" spans="2:17" ht="15.75" hidden="1" customHeight="1">
      <c r="B111" s="49">
        <v>99</v>
      </c>
      <c r="C111" s="37" t="s">
        <v>167</v>
      </c>
      <c r="D111" s="49" t="s">
        <v>187</v>
      </c>
      <c r="E111" s="49">
        <v>3.7</v>
      </c>
      <c r="F111" s="28">
        <v>10</v>
      </c>
      <c r="G111" s="28">
        <v>0</v>
      </c>
      <c r="H111" s="28">
        <v>0</v>
      </c>
      <c r="I111" s="28">
        <v>3</v>
      </c>
      <c r="J111" s="28">
        <v>7</v>
      </c>
      <c r="K111" s="28"/>
      <c r="L111" s="28">
        <v>1</v>
      </c>
      <c r="M111" s="28">
        <f t="shared" si="6"/>
        <v>37</v>
      </c>
      <c r="N111" s="28">
        <f t="shared" si="7"/>
        <v>0</v>
      </c>
      <c r="O111" s="27">
        <f t="shared" si="8"/>
        <v>0</v>
      </c>
      <c r="P111" s="27">
        <f t="shared" si="9"/>
        <v>11.100000000000001</v>
      </c>
      <c r="Q111" s="27">
        <f t="shared" si="10"/>
        <v>25.900000000000002</v>
      </c>
    </row>
    <row r="112" spans="2:17" ht="15.75" hidden="1" customHeight="1">
      <c r="B112" s="49">
        <v>100</v>
      </c>
      <c r="C112" s="49" t="s">
        <v>163</v>
      </c>
      <c r="D112" s="49" t="s">
        <v>187</v>
      </c>
      <c r="E112" s="49">
        <v>2.3330000000000002</v>
      </c>
      <c r="F112" s="28">
        <v>60</v>
      </c>
      <c r="G112" s="28">
        <v>0</v>
      </c>
      <c r="H112" s="28">
        <v>0</v>
      </c>
      <c r="I112" s="28">
        <v>1</v>
      </c>
      <c r="J112" s="28">
        <v>59</v>
      </c>
      <c r="K112" s="28"/>
      <c r="L112" s="28">
        <v>1</v>
      </c>
      <c r="M112" s="28">
        <f t="shared" si="6"/>
        <v>139.98000000000002</v>
      </c>
      <c r="N112" s="28">
        <f t="shared" si="7"/>
        <v>0</v>
      </c>
      <c r="O112" s="27">
        <f t="shared" si="8"/>
        <v>0</v>
      </c>
      <c r="P112" s="27">
        <f t="shared" si="9"/>
        <v>2.3330000000000002</v>
      </c>
      <c r="Q112" s="27">
        <f t="shared" si="10"/>
        <v>137.64700000000002</v>
      </c>
    </row>
    <row r="113" spans="2:17" ht="15.75" hidden="1" customHeight="1">
      <c r="B113" s="49">
        <v>101</v>
      </c>
      <c r="C113" s="49" t="s">
        <v>171</v>
      </c>
      <c r="D113" s="49" t="s">
        <v>187</v>
      </c>
      <c r="E113" s="49">
        <v>1.25</v>
      </c>
      <c r="F113" s="28">
        <v>82</v>
      </c>
      <c r="G113" s="28">
        <v>0</v>
      </c>
      <c r="H113" s="28">
        <v>0</v>
      </c>
      <c r="I113" s="28">
        <v>0</v>
      </c>
      <c r="J113" s="28">
        <v>82</v>
      </c>
      <c r="K113" s="28"/>
      <c r="L113" s="28">
        <v>1</v>
      </c>
      <c r="M113" s="28">
        <f t="shared" si="6"/>
        <v>102.5</v>
      </c>
      <c r="N113" s="28">
        <f t="shared" si="7"/>
        <v>0</v>
      </c>
      <c r="O113" s="27">
        <f t="shared" si="8"/>
        <v>0</v>
      </c>
      <c r="P113" s="27">
        <f t="shared" si="9"/>
        <v>0</v>
      </c>
      <c r="Q113" s="27">
        <f t="shared" si="10"/>
        <v>102.5</v>
      </c>
    </row>
    <row r="114" spans="2:17" ht="15.75" hidden="1" customHeight="1">
      <c r="B114" s="49">
        <v>102</v>
      </c>
      <c r="C114" s="49" t="s">
        <v>163</v>
      </c>
      <c r="D114" s="49" t="s">
        <v>187</v>
      </c>
      <c r="E114" s="49">
        <v>2.7669999999999999</v>
      </c>
      <c r="F114" s="28">
        <v>114</v>
      </c>
      <c r="G114" s="28">
        <v>0</v>
      </c>
      <c r="H114" s="28">
        <v>0</v>
      </c>
      <c r="I114" s="28">
        <v>0</v>
      </c>
      <c r="J114" s="28">
        <v>114</v>
      </c>
      <c r="K114" s="28"/>
      <c r="L114" s="28">
        <v>1</v>
      </c>
      <c r="M114" s="28">
        <f t="shared" si="6"/>
        <v>315.43799999999999</v>
      </c>
      <c r="N114" s="28">
        <f t="shared" si="7"/>
        <v>0</v>
      </c>
      <c r="O114" s="27">
        <f t="shared" si="8"/>
        <v>0</v>
      </c>
      <c r="P114" s="27">
        <f t="shared" si="9"/>
        <v>0</v>
      </c>
      <c r="Q114" s="27">
        <f t="shared" si="10"/>
        <v>315.43799999999999</v>
      </c>
    </row>
    <row r="115" spans="2:17" ht="15.75" hidden="1" customHeight="1">
      <c r="B115" s="49">
        <v>103</v>
      </c>
      <c r="C115" s="37" t="s">
        <v>167</v>
      </c>
      <c r="D115" s="49" t="s">
        <v>187</v>
      </c>
      <c r="E115" s="49">
        <v>3.883</v>
      </c>
      <c r="F115" s="28">
        <v>8</v>
      </c>
      <c r="G115" s="28">
        <v>0</v>
      </c>
      <c r="H115" s="28">
        <v>0</v>
      </c>
      <c r="I115" s="28">
        <v>4</v>
      </c>
      <c r="J115" s="28">
        <v>4</v>
      </c>
      <c r="K115" s="28"/>
      <c r="L115" s="28">
        <v>1</v>
      </c>
      <c r="M115" s="28">
        <f t="shared" si="6"/>
        <v>31.064</v>
      </c>
      <c r="N115" s="28">
        <f t="shared" si="7"/>
        <v>0</v>
      </c>
      <c r="O115" s="27">
        <f t="shared" si="8"/>
        <v>0</v>
      </c>
      <c r="P115" s="27">
        <f t="shared" si="9"/>
        <v>15.532</v>
      </c>
      <c r="Q115" s="27">
        <f t="shared" si="10"/>
        <v>15.532</v>
      </c>
    </row>
    <row r="116" spans="2:17" ht="15.75" hidden="1" customHeight="1">
      <c r="B116" s="49">
        <v>104</v>
      </c>
      <c r="C116" s="49" t="s">
        <v>163</v>
      </c>
      <c r="D116" s="49" t="s">
        <v>187</v>
      </c>
      <c r="E116" s="49">
        <v>2.1829999999999998</v>
      </c>
      <c r="F116" s="28">
        <v>434</v>
      </c>
      <c r="G116" s="28">
        <v>0</v>
      </c>
      <c r="H116" s="28">
        <v>0</v>
      </c>
      <c r="I116" s="28">
        <v>2</v>
      </c>
      <c r="J116" s="28">
        <v>432</v>
      </c>
      <c r="K116" s="28"/>
      <c r="L116" s="28">
        <v>1</v>
      </c>
      <c r="M116" s="28">
        <f t="shared" si="6"/>
        <v>947.42199999999991</v>
      </c>
      <c r="N116" s="28">
        <f t="shared" si="7"/>
        <v>0</v>
      </c>
      <c r="O116" s="27">
        <f t="shared" si="8"/>
        <v>0</v>
      </c>
      <c r="P116" s="27">
        <f t="shared" si="9"/>
        <v>4.3659999999999997</v>
      </c>
      <c r="Q116" s="27">
        <f t="shared" si="10"/>
        <v>943.05599999999993</v>
      </c>
    </row>
    <row r="117" spans="2:17" ht="15.75" hidden="1" customHeight="1">
      <c r="B117" s="49">
        <v>105</v>
      </c>
      <c r="C117" s="49" t="s">
        <v>171</v>
      </c>
      <c r="D117" s="49" t="s">
        <v>187</v>
      </c>
      <c r="E117" s="49">
        <v>1.083</v>
      </c>
      <c r="F117" s="28">
        <v>64</v>
      </c>
      <c r="G117" s="28">
        <v>0</v>
      </c>
      <c r="H117" s="28">
        <v>0</v>
      </c>
      <c r="I117" s="28">
        <v>0</v>
      </c>
      <c r="J117" s="28">
        <v>64</v>
      </c>
      <c r="K117" s="28"/>
      <c r="L117" s="28">
        <v>1</v>
      </c>
      <c r="M117" s="28">
        <f t="shared" si="6"/>
        <v>69.311999999999998</v>
      </c>
      <c r="N117" s="28">
        <f t="shared" si="7"/>
        <v>0</v>
      </c>
      <c r="O117" s="27">
        <f t="shared" si="8"/>
        <v>0</v>
      </c>
      <c r="P117" s="27">
        <f t="shared" si="9"/>
        <v>0</v>
      </c>
      <c r="Q117" s="27">
        <f t="shared" si="10"/>
        <v>69.311999999999998</v>
      </c>
    </row>
    <row r="118" spans="2:17" ht="15.75" hidden="1" customHeight="1">
      <c r="B118" s="49">
        <v>106</v>
      </c>
      <c r="C118" s="49" t="s">
        <v>163</v>
      </c>
      <c r="D118" s="49" t="s">
        <v>187</v>
      </c>
      <c r="E118" s="49">
        <v>2.0499999999999998</v>
      </c>
      <c r="F118" s="28">
        <v>10</v>
      </c>
      <c r="G118" s="28">
        <v>0</v>
      </c>
      <c r="H118" s="28">
        <v>0</v>
      </c>
      <c r="I118" s="28">
        <v>2</v>
      </c>
      <c r="J118" s="28">
        <v>8</v>
      </c>
      <c r="K118" s="28"/>
      <c r="L118" s="28">
        <v>1</v>
      </c>
      <c r="M118" s="28">
        <f t="shared" si="6"/>
        <v>20.5</v>
      </c>
      <c r="N118" s="28">
        <f t="shared" si="7"/>
        <v>0</v>
      </c>
      <c r="O118" s="27">
        <f t="shared" si="8"/>
        <v>0</v>
      </c>
      <c r="P118" s="27">
        <f t="shared" si="9"/>
        <v>4.0999999999999996</v>
      </c>
      <c r="Q118" s="27">
        <f t="shared" si="10"/>
        <v>16.399999999999999</v>
      </c>
    </row>
    <row r="119" spans="2:17" ht="15.75" hidden="1" customHeight="1">
      <c r="B119" s="49">
        <v>107</v>
      </c>
      <c r="C119" s="49" t="s">
        <v>164</v>
      </c>
      <c r="D119" s="49" t="s">
        <v>187</v>
      </c>
      <c r="E119" s="49">
        <v>6.3170000000000002</v>
      </c>
      <c r="F119" s="28">
        <v>88</v>
      </c>
      <c r="G119" s="28">
        <v>0</v>
      </c>
      <c r="H119" s="28">
        <v>0</v>
      </c>
      <c r="I119" s="28">
        <v>4</v>
      </c>
      <c r="J119" s="28">
        <v>84</v>
      </c>
      <c r="K119" s="28"/>
      <c r="L119" s="28">
        <v>1</v>
      </c>
      <c r="M119" s="28">
        <f t="shared" si="6"/>
        <v>555.89599999999996</v>
      </c>
      <c r="N119" s="28">
        <f t="shared" si="7"/>
        <v>0</v>
      </c>
      <c r="O119" s="27">
        <f t="shared" si="8"/>
        <v>0</v>
      </c>
      <c r="P119" s="27">
        <f t="shared" si="9"/>
        <v>25.268000000000001</v>
      </c>
      <c r="Q119" s="27">
        <f t="shared" si="10"/>
        <v>530.62800000000004</v>
      </c>
    </row>
    <row r="120" spans="2:17" ht="15.75" hidden="1" customHeight="1">
      <c r="B120" s="49">
        <v>108</v>
      </c>
      <c r="C120" s="49" t="s">
        <v>163</v>
      </c>
      <c r="D120" s="49" t="s">
        <v>187</v>
      </c>
      <c r="E120" s="49">
        <v>2.4169999999999998</v>
      </c>
      <c r="F120" s="28">
        <v>102</v>
      </c>
      <c r="G120" s="28">
        <v>0</v>
      </c>
      <c r="H120" s="28">
        <v>0</v>
      </c>
      <c r="I120" s="28">
        <v>0</v>
      </c>
      <c r="J120" s="28">
        <v>102</v>
      </c>
      <c r="K120" s="28"/>
      <c r="L120" s="28">
        <v>1</v>
      </c>
      <c r="M120" s="28">
        <f t="shared" si="6"/>
        <v>246.53399999999999</v>
      </c>
      <c r="N120" s="28">
        <f t="shared" si="7"/>
        <v>0</v>
      </c>
      <c r="O120" s="27">
        <f t="shared" si="8"/>
        <v>0</v>
      </c>
      <c r="P120" s="27">
        <f t="shared" si="9"/>
        <v>0</v>
      </c>
      <c r="Q120" s="27">
        <f t="shared" si="10"/>
        <v>246.53399999999999</v>
      </c>
    </row>
    <row r="121" spans="2:17" ht="15.75" hidden="1" customHeight="1">
      <c r="B121" s="49">
        <v>109</v>
      </c>
      <c r="C121" s="49" t="s">
        <v>163</v>
      </c>
      <c r="D121" s="49" t="s">
        <v>187</v>
      </c>
      <c r="E121" s="49">
        <v>2.75</v>
      </c>
      <c r="F121" s="28">
        <v>84</v>
      </c>
      <c r="G121" s="28">
        <v>0</v>
      </c>
      <c r="H121" s="28">
        <v>0</v>
      </c>
      <c r="I121" s="28">
        <v>0</v>
      </c>
      <c r="J121" s="28">
        <v>84</v>
      </c>
      <c r="K121" s="28"/>
      <c r="L121" s="28">
        <v>1</v>
      </c>
      <c r="M121" s="28">
        <f t="shared" si="6"/>
        <v>231</v>
      </c>
      <c r="N121" s="28">
        <f t="shared" si="7"/>
        <v>0</v>
      </c>
      <c r="O121" s="27">
        <f t="shared" si="8"/>
        <v>0</v>
      </c>
      <c r="P121" s="27">
        <f t="shared" si="9"/>
        <v>0</v>
      </c>
      <c r="Q121" s="27">
        <f t="shared" si="10"/>
        <v>231</v>
      </c>
    </row>
    <row r="122" spans="2:17" ht="15.75" hidden="1" customHeight="1">
      <c r="B122" s="49">
        <v>110</v>
      </c>
      <c r="C122" s="49" t="s">
        <v>171</v>
      </c>
      <c r="D122" s="49" t="s">
        <v>187</v>
      </c>
      <c r="E122" s="49">
        <v>2.6669999999999998</v>
      </c>
      <c r="F122" s="28">
        <v>908</v>
      </c>
      <c r="G122" s="28">
        <v>0</v>
      </c>
      <c r="H122" s="28">
        <v>0</v>
      </c>
      <c r="I122" s="28">
        <v>2</v>
      </c>
      <c r="J122" s="28">
        <v>906</v>
      </c>
      <c r="K122" s="28"/>
      <c r="L122" s="28">
        <v>1</v>
      </c>
      <c r="M122" s="28">
        <f t="shared" si="6"/>
        <v>2421.636</v>
      </c>
      <c r="N122" s="28">
        <f t="shared" si="7"/>
        <v>0</v>
      </c>
      <c r="O122" s="27">
        <f t="shared" si="8"/>
        <v>0</v>
      </c>
      <c r="P122" s="27">
        <f t="shared" si="9"/>
        <v>5.3339999999999996</v>
      </c>
      <c r="Q122" s="27">
        <f t="shared" si="10"/>
        <v>2416.3019999999997</v>
      </c>
    </row>
    <row r="123" spans="2:17" ht="15.75" hidden="1" customHeight="1">
      <c r="B123" s="49">
        <v>111</v>
      </c>
      <c r="C123" s="37" t="s">
        <v>167</v>
      </c>
      <c r="D123" s="49" t="s">
        <v>187</v>
      </c>
      <c r="E123" s="49">
        <v>4.0999999999999996</v>
      </c>
      <c r="F123" s="28">
        <v>23</v>
      </c>
      <c r="G123" s="28">
        <v>0</v>
      </c>
      <c r="H123" s="28">
        <v>0</v>
      </c>
      <c r="I123" s="28">
        <v>3</v>
      </c>
      <c r="J123" s="28">
        <v>20</v>
      </c>
      <c r="K123" s="28"/>
      <c r="L123" s="28">
        <v>1</v>
      </c>
      <c r="M123" s="28">
        <f t="shared" si="6"/>
        <v>94.3</v>
      </c>
      <c r="N123" s="28">
        <f t="shared" si="7"/>
        <v>0</v>
      </c>
      <c r="O123" s="27">
        <f t="shared" si="8"/>
        <v>0</v>
      </c>
      <c r="P123" s="27">
        <f t="shared" si="9"/>
        <v>12.299999999999999</v>
      </c>
      <c r="Q123" s="27">
        <f t="shared" si="10"/>
        <v>82</v>
      </c>
    </row>
    <row r="124" spans="2:17" ht="15.75" hidden="1" customHeight="1">
      <c r="B124" s="49">
        <v>112</v>
      </c>
      <c r="C124" s="37" t="s">
        <v>167</v>
      </c>
      <c r="D124" s="49" t="s">
        <v>187</v>
      </c>
      <c r="E124" s="49">
        <v>5.9829999999999997</v>
      </c>
      <c r="F124" s="28">
        <v>16</v>
      </c>
      <c r="G124" s="28">
        <v>0</v>
      </c>
      <c r="H124" s="28">
        <v>0</v>
      </c>
      <c r="I124" s="28">
        <v>0</v>
      </c>
      <c r="J124" s="28">
        <v>16</v>
      </c>
      <c r="K124" s="28"/>
      <c r="L124" s="28">
        <v>1</v>
      </c>
      <c r="M124" s="28">
        <f t="shared" si="6"/>
        <v>95.727999999999994</v>
      </c>
      <c r="N124" s="28">
        <f t="shared" si="7"/>
        <v>0</v>
      </c>
      <c r="O124" s="27">
        <f t="shared" si="8"/>
        <v>0</v>
      </c>
      <c r="P124" s="27">
        <f t="shared" si="9"/>
        <v>0</v>
      </c>
      <c r="Q124" s="27">
        <f t="shared" si="10"/>
        <v>95.727999999999994</v>
      </c>
    </row>
    <row r="125" spans="2:17" ht="15.75" hidden="1" customHeight="1">
      <c r="B125" s="49">
        <v>113</v>
      </c>
      <c r="C125" s="49" t="s">
        <v>163</v>
      </c>
      <c r="D125" s="49" t="s">
        <v>187</v>
      </c>
      <c r="E125" s="49">
        <v>2.2000000000000002</v>
      </c>
      <c r="F125" s="28">
        <v>115</v>
      </c>
      <c r="G125" s="28">
        <v>0</v>
      </c>
      <c r="H125" s="28">
        <v>0</v>
      </c>
      <c r="I125" s="28">
        <v>7</v>
      </c>
      <c r="J125" s="28">
        <v>108</v>
      </c>
      <c r="K125" s="28"/>
      <c r="L125" s="28">
        <v>1</v>
      </c>
      <c r="M125" s="28">
        <f t="shared" si="6"/>
        <v>253.00000000000003</v>
      </c>
      <c r="N125" s="28">
        <f t="shared" si="7"/>
        <v>0</v>
      </c>
      <c r="O125" s="27">
        <f t="shared" si="8"/>
        <v>0</v>
      </c>
      <c r="P125" s="27">
        <f t="shared" si="9"/>
        <v>15.400000000000002</v>
      </c>
      <c r="Q125" s="27">
        <f t="shared" si="10"/>
        <v>237.60000000000002</v>
      </c>
    </row>
    <row r="126" spans="2:17" ht="15.75" hidden="1" customHeight="1">
      <c r="B126" s="49">
        <v>114</v>
      </c>
      <c r="C126" s="49" t="s">
        <v>163</v>
      </c>
      <c r="D126" s="49" t="s">
        <v>187</v>
      </c>
      <c r="E126" s="49">
        <v>6.85</v>
      </c>
      <c r="F126" s="28">
        <v>1582</v>
      </c>
      <c r="G126" s="28">
        <v>0</v>
      </c>
      <c r="H126" s="28">
        <v>0</v>
      </c>
      <c r="I126" s="28">
        <v>10</v>
      </c>
      <c r="J126" s="28">
        <v>1572</v>
      </c>
      <c r="K126" s="28"/>
      <c r="L126" s="28">
        <v>1</v>
      </c>
      <c r="M126" s="28">
        <f t="shared" si="6"/>
        <v>10836.699999999999</v>
      </c>
      <c r="N126" s="28">
        <f t="shared" si="7"/>
        <v>0</v>
      </c>
      <c r="O126" s="27">
        <f t="shared" si="8"/>
        <v>0</v>
      </c>
      <c r="P126" s="27">
        <f t="shared" si="9"/>
        <v>68.5</v>
      </c>
      <c r="Q126" s="27">
        <f t="shared" si="10"/>
        <v>10768.199999999999</v>
      </c>
    </row>
    <row r="127" spans="2:17" ht="15.75" hidden="1" customHeight="1">
      <c r="B127" s="49">
        <v>115</v>
      </c>
      <c r="C127" s="49" t="s">
        <v>163</v>
      </c>
      <c r="D127" s="49" t="s">
        <v>187</v>
      </c>
      <c r="E127" s="49">
        <v>6.85</v>
      </c>
      <c r="F127" s="28">
        <v>1094</v>
      </c>
      <c r="G127" s="28">
        <v>0</v>
      </c>
      <c r="H127" s="28">
        <v>0</v>
      </c>
      <c r="I127" s="28">
        <v>18</v>
      </c>
      <c r="J127" s="28">
        <v>1076</v>
      </c>
      <c r="K127" s="28"/>
      <c r="L127" s="28">
        <v>1</v>
      </c>
      <c r="M127" s="28">
        <f t="shared" si="6"/>
        <v>7493.9</v>
      </c>
      <c r="N127" s="28">
        <f t="shared" si="7"/>
        <v>0</v>
      </c>
      <c r="O127" s="27">
        <f t="shared" si="8"/>
        <v>0</v>
      </c>
      <c r="P127" s="27">
        <f t="shared" si="9"/>
        <v>123.3</v>
      </c>
      <c r="Q127" s="27">
        <f t="shared" si="10"/>
        <v>7370.5999999999995</v>
      </c>
    </row>
    <row r="128" spans="2:17" ht="15.75" hidden="1" customHeight="1">
      <c r="B128" s="49">
        <v>116</v>
      </c>
      <c r="C128" s="49" t="s">
        <v>163</v>
      </c>
      <c r="D128" s="49" t="s">
        <v>187</v>
      </c>
      <c r="E128" s="49">
        <v>2.4500000000000002</v>
      </c>
      <c r="F128" s="28">
        <v>742</v>
      </c>
      <c r="G128" s="28">
        <v>0</v>
      </c>
      <c r="H128" s="28">
        <v>0</v>
      </c>
      <c r="I128" s="28">
        <v>0</v>
      </c>
      <c r="J128" s="28">
        <v>742</v>
      </c>
      <c r="K128" s="28"/>
      <c r="L128" s="28">
        <v>1</v>
      </c>
      <c r="M128" s="28">
        <f t="shared" si="6"/>
        <v>1817.9</v>
      </c>
      <c r="N128" s="28">
        <f t="shared" si="7"/>
        <v>0</v>
      </c>
      <c r="O128" s="27">
        <f t="shared" si="8"/>
        <v>0</v>
      </c>
      <c r="P128" s="27">
        <f t="shared" si="9"/>
        <v>0</v>
      </c>
      <c r="Q128" s="27">
        <f t="shared" si="10"/>
        <v>1817.9</v>
      </c>
    </row>
    <row r="129" spans="2:17" ht="15.75" hidden="1" customHeight="1">
      <c r="B129" s="49">
        <v>117</v>
      </c>
      <c r="C129" s="49" t="s">
        <v>163</v>
      </c>
      <c r="D129" s="49" t="s">
        <v>187</v>
      </c>
      <c r="E129" s="49">
        <v>2.8</v>
      </c>
      <c r="F129" s="28">
        <v>125</v>
      </c>
      <c r="G129" s="28">
        <v>0</v>
      </c>
      <c r="H129" s="28">
        <v>0</v>
      </c>
      <c r="I129" s="28">
        <v>0</v>
      </c>
      <c r="J129" s="28">
        <v>125</v>
      </c>
      <c r="K129" s="28"/>
      <c r="L129" s="28">
        <v>1</v>
      </c>
      <c r="M129" s="28">
        <f t="shared" si="6"/>
        <v>350</v>
      </c>
      <c r="N129" s="28">
        <f t="shared" si="7"/>
        <v>0</v>
      </c>
      <c r="O129" s="27">
        <f t="shared" si="8"/>
        <v>0</v>
      </c>
      <c r="P129" s="27">
        <f t="shared" si="9"/>
        <v>0</v>
      </c>
      <c r="Q129" s="27">
        <f t="shared" si="10"/>
        <v>350</v>
      </c>
    </row>
    <row r="130" spans="2:17" ht="15.75" hidden="1" customHeight="1">
      <c r="B130" s="49">
        <v>118</v>
      </c>
      <c r="C130" s="49" t="s">
        <v>163</v>
      </c>
      <c r="D130" s="49" t="s">
        <v>187</v>
      </c>
      <c r="E130" s="49">
        <v>2.8330000000000002</v>
      </c>
      <c r="F130" s="28">
        <v>52</v>
      </c>
      <c r="G130" s="28">
        <v>0</v>
      </c>
      <c r="H130" s="28">
        <v>0</v>
      </c>
      <c r="I130" s="28">
        <v>0</v>
      </c>
      <c r="J130" s="28">
        <v>52</v>
      </c>
      <c r="K130" s="28"/>
      <c r="L130" s="28">
        <v>1</v>
      </c>
      <c r="M130" s="28">
        <f t="shared" si="6"/>
        <v>147.316</v>
      </c>
      <c r="N130" s="28">
        <f t="shared" si="7"/>
        <v>0</v>
      </c>
      <c r="O130" s="27">
        <f t="shared" si="8"/>
        <v>0</v>
      </c>
      <c r="P130" s="27">
        <f t="shared" si="9"/>
        <v>0</v>
      </c>
      <c r="Q130" s="27">
        <f t="shared" si="10"/>
        <v>147.316</v>
      </c>
    </row>
    <row r="131" spans="2:17" ht="15.75" hidden="1" customHeight="1">
      <c r="B131" s="49">
        <v>119</v>
      </c>
      <c r="C131" s="49" t="s">
        <v>164</v>
      </c>
      <c r="D131" s="49" t="s">
        <v>187</v>
      </c>
      <c r="E131" s="49">
        <v>4.4329999999999998</v>
      </c>
      <c r="F131" s="28">
        <v>27</v>
      </c>
      <c r="G131" s="28">
        <v>0</v>
      </c>
      <c r="H131" s="28">
        <v>0</v>
      </c>
      <c r="I131" s="28">
        <v>0</v>
      </c>
      <c r="J131" s="28">
        <v>27</v>
      </c>
      <c r="K131" s="28"/>
      <c r="L131" s="28">
        <v>1</v>
      </c>
      <c r="M131" s="28">
        <f t="shared" si="6"/>
        <v>119.691</v>
      </c>
      <c r="N131" s="28">
        <f t="shared" si="7"/>
        <v>0</v>
      </c>
      <c r="O131" s="27">
        <f t="shared" si="8"/>
        <v>0</v>
      </c>
      <c r="P131" s="27">
        <f t="shared" si="9"/>
        <v>0</v>
      </c>
      <c r="Q131" s="27">
        <f t="shared" si="10"/>
        <v>119.691</v>
      </c>
    </row>
    <row r="132" spans="2:17" ht="15.75" hidden="1" customHeight="1">
      <c r="B132" s="49">
        <v>120</v>
      </c>
      <c r="C132" s="49" t="s">
        <v>163</v>
      </c>
      <c r="D132" s="49" t="s">
        <v>187</v>
      </c>
      <c r="E132" s="49">
        <v>2.0169999999999999</v>
      </c>
      <c r="F132" s="28">
        <v>99</v>
      </c>
      <c r="G132" s="28">
        <v>0</v>
      </c>
      <c r="H132" s="28">
        <v>0</v>
      </c>
      <c r="I132" s="28">
        <v>0</v>
      </c>
      <c r="J132" s="28">
        <v>99</v>
      </c>
      <c r="K132" s="28"/>
      <c r="L132" s="28">
        <v>1</v>
      </c>
      <c r="M132" s="28">
        <f t="shared" si="6"/>
        <v>199.68299999999999</v>
      </c>
      <c r="N132" s="28">
        <f t="shared" si="7"/>
        <v>0</v>
      </c>
      <c r="O132" s="27">
        <f t="shared" si="8"/>
        <v>0</v>
      </c>
      <c r="P132" s="27">
        <f t="shared" si="9"/>
        <v>0</v>
      </c>
      <c r="Q132" s="27">
        <f t="shared" si="10"/>
        <v>199.68299999999999</v>
      </c>
    </row>
    <row r="133" spans="2:17" ht="15.75" hidden="1" customHeight="1">
      <c r="B133" s="49">
        <v>121</v>
      </c>
      <c r="C133" s="49" t="s">
        <v>163</v>
      </c>
      <c r="D133" s="49" t="s">
        <v>187</v>
      </c>
      <c r="E133" s="49">
        <v>2.633</v>
      </c>
      <c r="F133" s="28">
        <v>99</v>
      </c>
      <c r="G133" s="28">
        <v>0</v>
      </c>
      <c r="H133" s="28">
        <v>0</v>
      </c>
      <c r="I133" s="28">
        <v>0</v>
      </c>
      <c r="J133" s="28">
        <v>99</v>
      </c>
      <c r="K133" s="28"/>
      <c r="L133" s="28">
        <v>1</v>
      </c>
      <c r="M133" s="28">
        <f t="shared" si="6"/>
        <v>260.66699999999997</v>
      </c>
      <c r="N133" s="28">
        <f t="shared" si="7"/>
        <v>0</v>
      </c>
      <c r="O133" s="27">
        <f t="shared" si="8"/>
        <v>0</v>
      </c>
      <c r="P133" s="27">
        <f t="shared" si="9"/>
        <v>0</v>
      </c>
      <c r="Q133" s="27">
        <f t="shared" si="10"/>
        <v>260.66699999999997</v>
      </c>
    </row>
    <row r="134" spans="2:17" ht="15.75" hidden="1" customHeight="1">
      <c r="B134" s="49">
        <v>122</v>
      </c>
      <c r="C134" s="49" t="s">
        <v>163</v>
      </c>
      <c r="D134" s="49" t="s">
        <v>187</v>
      </c>
      <c r="E134" s="49">
        <v>3.2330000000000001</v>
      </c>
      <c r="F134" s="28">
        <v>2</v>
      </c>
      <c r="G134" s="28">
        <v>0</v>
      </c>
      <c r="H134" s="28">
        <v>0</v>
      </c>
      <c r="I134" s="28">
        <v>0</v>
      </c>
      <c r="J134" s="28">
        <v>2</v>
      </c>
      <c r="K134" s="28"/>
      <c r="L134" s="28">
        <v>1</v>
      </c>
      <c r="M134" s="28">
        <f t="shared" si="6"/>
        <v>6.4660000000000002</v>
      </c>
      <c r="N134" s="28">
        <f t="shared" si="7"/>
        <v>0</v>
      </c>
      <c r="O134" s="27">
        <f t="shared" si="8"/>
        <v>0</v>
      </c>
      <c r="P134" s="27">
        <f t="shared" si="9"/>
        <v>0</v>
      </c>
      <c r="Q134" s="27">
        <f t="shared" si="10"/>
        <v>6.4660000000000002</v>
      </c>
    </row>
    <row r="135" spans="2:17" ht="15.75" hidden="1" customHeight="1">
      <c r="B135" s="49">
        <v>123</v>
      </c>
      <c r="C135" s="49" t="s">
        <v>163</v>
      </c>
      <c r="D135" s="49" t="s">
        <v>187</v>
      </c>
      <c r="E135" s="49">
        <v>2.7</v>
      </c>
      <c r="F135" s="28">
        <v>44</v>
      </c>
      <c r="G135" s="28">
        <v>0</v>
      </c>
      <c r="H135" s="28">
        <v>0</v>
      </c>
      <c r="I135" s="28">
        <v>0</v>
      </c>
      <c r="J135" s="28">
        <v>44</v>
      </c>
      <c r="K135" s="28"/>
      <c r="L135" s="28">
        <v>1</v>
      </c>
      <c r="M135" s="28">
        <f t="shared" si="6"/>
        <v>118.80000000000001</v>
      </c>
      <c r="N135" s="28">
        <f t="shared" si="7"/>
        <v>0</v>
      </c>
      <c r="O135" s="27">
        <f t="shared" si="8"/>
        <v>0</v>
      </c>
      <c r="P135" s="27">
        <f t="shared" si="9"/>
        <v>0</v>
      </c>
      <c r="Q135" s="27">
        <f t="shared" si="10"/>
        <v>118.80000000000001</v>
      </c>
    </row>
    <row r="136" spans="2:17" ht="15.75" hidden="1" customHeight="1">
      <c r="B136" s="49">
        <v>124</v>
      </c>
      <c r="C136" s="49" t="s">
        <v>165</v>
      </c>
      <c r="D136" s="49" t="s">
        <v>187</v>
      </c>
      <c r="E136" s="49">
        <v>2.0499999999999998</v>
      </c>
      <c r="F136" s="28">
        <v>131</v>
      </c>
      <c r="G136" s="28">
        <v>0</v>
      </c>
      <c r="H136" s="28">
        <v>0</v>
      </c>
      <c r="I136" s="28">
        <v>0</v>
      </c>
      <c r="J136" s="28">
        <v>131</v>
      </c>
      <c r="K136" s="28"/>
      <c r="L136" s="28">
        <v>1</v>
      </c>
      <c r="M136" s="28">
        <f t="shared" si="6"/>
        <v>268.54999999999995</v>
      </c>
      <c r="N136" s="28">
        <f t="shared" si="7"/>
        <v>0</v>
      </c>
      <c r="O136" s="27">
        <f t="shared" si="8"/>
        <v>0</v>
      </c>
      <c r="P136" s="27">
        <f t="shared" si="9"/>
        <v>0</v>
      </c>
      <c r="Q136" s="27">
        <f t="shared" si="10"/>
        <v>268.54999999999995</v>
      </c>
    </row>
    <row r="137" spans="2:17" ht="15.75" hidden="1" customHeight="1">
      <c r="B137" s="49">
        <v>125</v>
      </c>
      <c r="C137" s="49" t="s">
        <v>164</v>
      </c>
      <c r="D137" s="49" t="s">
        <v>187</v>
      </c>
      <c r="E137" s="49">
        <v>6.3330000000000002</v>
      </c>
      <c r="F137" s="28">
        <v>21</v>
      </c>
      <c r="G137" s="28">
        <v>0</v>
      </c>
      <c r="H137" s="28">
        <v>0</v>
      </c>
      <c r="I137" s="28">
        <v>0</v>
      </c>
      <c r="J137" s="28">
        <v>21</v>
      </c>
      <c r="K137" s="28"/>
      <c r="L137" s="28">
        <v>1</v>
      </c>
      <c r="M137" s="28">
        <f t="shared" si="6"/>
        <v>132.99299999999999</v>
      </c>
      <c r="N137" s="28">
        <f t="shared" si="7"/>
        <v>0</v>
      </c>
      <c r="O137" s="27">
        <f t="shared" si="8"/>
        <v>0</v>
      </c>
      <c r="P137" s="27">
        <f t="shared" si="9"/>
        <v>0</v>
      </c>
      <c r="Q137" s="27">
        <f t="shared" si="10"/>
        <v>132.99299999999999</v>
      </c>
    </row>
    <row r="138" spans="2:17" ht="15.75" hidden="1" customHeight="1">
      <c r="B138" s="49">
        <v>126</v>
      </c>
      <c r="C138" s="37" t="s">
        <v>167</v>
      </c>
      <c r="D138" s="49" t="s">
        <v>187</v>
      </c>
      <c r="E138" s="49">
        <v>6.15</v>
      </c>
      <c r="F138" s="28">
        <v>17</v>
      </c>
      <c r="G138" s="28">
        <v>0</v>
      </c>
      <c r="H138" s="28">
        <v>0</v>
      </c>
      <c r="I138" s="28">
        <v>0</v>
      </c>
      <c r="J138" s="28">
        <v>17</v>
      </c>
      <c r="K138" s="28"/>
      <c r="L138" s="28">
        <v>1</v>
      </c>
      <c r="M138" s="28">
        <f t="shared" si="6"/>
        <v>104.55000000000001</v>
      </c>
      <c r="N138" s="28">
        <f t="shared" si="7"/>
        <v>0</v>
      </c>
      <c r="O138" s="27">
        <f t="shared" si="8"/>
        <v>0</v>
      </c>
      <c r="P138" s="27">
        <f t="shared" si="9"/>
        <v>0</v>
      </c>
      <c r="Q138" s="27">
        <f t="shared" si="10"/>
        <v>104.55000000000001</v>
      </c>
    </row>
    <row r="139" spans="2:17" ht="15.75" hidden="1" customHeight="1">
      <c r="B139" s="49">
        <v>127</v>
      </c>
      <c r="C139" s="49" t="s">
        <v>163</v>
      </c>
      <c r="D139" s="49" t="s">
        <v>187</v>
      </c>
      <c r="E139" s="49">
        <v>2.6</v>
      </c>
      <c r="F139" s="28">
        <v>314</v>
      </c>
      <c r="G139" s="28">
        <v>0</v>
      </c>
      <c r="H139" s="28">
        <v>0</v>
      </c>
      <c r="I139" s="28">
        <v>0</v>
      </c>
      <c r="J139" s="28">
        <v>314</v>
      </c>
      <c r="K139" s="28"/>
      <c r="L139" s="28">
        <v>1</v>
      </c>
      <c r="M139" s="28">
        <f t="shared" si="6"/>
        <v>816.4</v>
      </c>
      <c r="N139" s="28">
        <f t="shared" si="7"/>
        <v>0</v>
      </c>
      <c r="O139" s="27">
        <f t="shared" si="8"/>
        <v>0</v>
      </c>
      <c r="P139" s="27">
        <f t="shared" si="9"/>
        <v>0</v>
      </c>
      <c r="Q139" s="27">
        <f t="shared" si="10"/>
        <v>816.4</v>
      </c>
    </row>
    <row r="140" spans="2:17" ht="15.75" hidden="1" customHeight="1">
      <c r="B140" s="49">
        <v>128</v>
      </c>
      <c r="C140" s="49" t="s">
        <v>165</v>
      </c>
      <c r="D140" s="49" t="s">
        <v>187</v>
      </c>
      <c r="E140" s="49">
        <v>2.5499999999999998</v>
      </c>
      <c r="F140" s="28">
        <v>47</v>
      </c>
      <c r="G140" s="28">
        <v>0</v>
      </c>
      <c r="H140" s="28">
        <v>0</v>
      </c>
      <c r="I140" s="28">
        <v>1</v>
      </c>
      <c r="J140" s="28">
        <v>46</v>
      </c>
      <c r="K140" s="28"/>
      <c r="L140" s="28">
        <v>1</v>
      </c>
      <c r="M140" s="28">
        <f t="shared" si="6"/>
        <v>119.85</v>
      </c>
      <c r="N140" s="28">
        <f t="shared" si="7"/>
        <v>0</v>
      </c>
      <c r="O140" s="27">
        <f t="shared" si="8"/>
        <v>0</v>
      </c>
      <c r="P140" s="27">
        <f t="shared" si="9"/>
        <v>2.5499999999999998</v>
      </c>
      <c r="Q140" s="27">
        <f t="shared" si="10"/>
        <v>117.3</v>
      </c>
    </row>
    <row r="141" spans="2:17" ht="15.75" hidden="1" customHeight="1">
      <c r="B141" s="49">
        <v>129</v>
      </c>
      <c r="C141" s="49" t="s">
        <v>163</v>
      </c>
      <c r="D141" s="49" t="s">
        <v>187</v>
      </c>
      <c r="E141" s="49">
        <v>2.8170000000000002</v>
      </c>
      <c r="F141" s="28">
        <v>41</v>
      </c>
      <c r="G141" s="28">
        <v>0</v>
      </c>
      <c r="H141" s="28">
        <v>0</v>
      </c>
      <c r="I141" s="28">
        <v>0</v>
      </c>
      <c r="J141" s="28">
        <v>41</v>
      </c>
      <c r="K141" s="28"/>
      <c r="L141" s="28">
        <v>1</v>
      </c>
      <c r="M141" s="28">
        <f t="shared" ref="M141:M204" si="11">E141*F141</f>
        <v>115.49700000000001</v>
      </c>
      <c r="N141" s="28">
        <f t="shared" ref="N141:N204" si="12">E141*G141</f>
        <v>0</v>
      </c>
      <c r="O141" s="27">
        <f t="shared" ref="O141:O204" si="13">E141*H141</f>
        <v>0</v>
      </c>
      <c r="P141" s="27">
        <f t="shared" ref="P141:P204" si="14">E141*I141</f>
        <v>0</v>
      </c>
      <c r="Q141" s="27">
        <f t="shared" ref="Q141:Q204" si="15">E141*J141</f>
        <v>115.49700000000001</v>
      </c>
    </row>
    <row r="142" spans="2:17" ht="15.75" hidden="1" customHeight="1">
      <c r="B142" s="49">
        <v>130</v>
      </c>
      <c r="C142" s="49" t="s">
        <v>163</v>
      </c>
      <c r="D142" s="49" t="s">
        <v>187</v>
      </c>
      <c r="E142" s="49">
        <v>1.9830000000000001</v>
      </c>
      <c r="F142" s="28">
        <v>476</v>
      </c>
      <c r="G142" s="28">
        <v>0</v>
      </c>
      <c r="H142" s="28">
        <v>0</v>
      </c>
      <c r="I142" s="28">
        <v>4</v>
      </c>
      <c r="J142" s="28">
        <v>472</v>
      </c>
      <c r="K142" s="28"/>
      <c r="L142" s="28">
        <v>1</v>
      </c>
      <c r="M142" s="28">
        <f t="shared" si="11"/>
        <v>943.90800000000002</v>
      </c>
      <c r="N142" s="28">
        <f t="shared" si="12"/>
        <v>0</v>
      </c>
      <c r="O142" s="27">
        <f t="shared" si="13"/>
        <v>0</v>
      </c>
      <c r="P142" s="27">
        <f t="shared" si="14"/>
        <v>7.9320000000000004</v>
      </c>
      <c r="Q142" s="27">
        <f t="shared" si="15"/>
        <v>935.976</v>
      </c>
    </row>
    <row r="143" spans="2:17" ht="15.75" hidden="1" customHeight="1">
      <c r="B143" s="49">
        <v>131</v>
      </c>
      <c r="C143" s="49" t="s">
        <v>163</v>
      </c>
      <c r="D143" s="49" t="s">
        <v>187</v>
      </c>
      <c r="E143" s="49">
        <v>2.5</v>
      </c>
      <c r="F143" s="28">
        <v>64</v>
      </c>
      <c r="G143" s="28">
        <v>0</v>
      </c>
      <c r="H143" s="28">
        <v>0</v>
      </c>
      <c r="I143" s="28">
        <v>0</v>
      </c>
      <c r="J143" s="28">
        <v>64</v>
      </c>
      <c r="K143" s="28"/>
      <c r="L143" s="28">
        <v>1</v>
      </c>
      <c r="M143" s="28">
        <f t="shared" si="11"/>
        <v>160</v>
      </c>
      <c r="N143" s="28">
        <f t="shared" si="12"/>
        <v>0</v>
      </c>
      <c r="O143" s="27">
        <f t="shared" si="13"/>
        <v>0</v>
      </c>
      <c r="P143" s="27">
        <f t="shared" si="14"/>
        <v>0</v>
      </c>
      <c r="Q143" s="27">
        <f t="shared" si="15"/>
        <v>160</v>
      </c>
    </row>
    <row r="144" spans="2:17" ht="15.75" hidden="1" customHeight="1">
      <c r="B144" s="49">
        <v>132</v>
      </c>
      <c r="C144" s="49" t="s">
        <v>165</v>
      </c>
      <c r="D144" s="49" t="s">
        <v>187</v>
      </c>
      <c r="E144" s="49">
        <v>2.383</v>
      </c>
      <c r="F144" s="28">
        <v>44</v>
      </c>
      <c r="G144" s="28">
        <v>0</v>
      </c>
      <c r="H144" s="28">
        <v>0</v>
      </c>
      <c r="I144" s="28">
        <v>0</v>
      </c>
      <c r="J144" s="28">
        <v>44</v>
      </c>
      <c r="K144" s="28"/>
      <c r="L144" s="28">
        <v>1</v>
      </c>
      <c r="M144" s="28">
        <f t="shared" si="11"/>
        <v>104.852</v>
      </c>
      <c r="N144" s="28">
        <f t="shared" si="12"/>
        <v>0</v>
      </c>
      <c r="O144" s="27">
        <f t="shared" si="13"/>
        <v>0</v>
      </c>
      <c r="P144" s="27">
        <f t="shared" si="14"/>
        <v>0</v>
      </c>
      <c r="Q144" s="27">
        <f t="shared" si="15"/>
        <v>104.852</v>
      </c>
    </row>
    <row r="145" spans="2:17" ht="15.75" hidden="1" customHeight="1">
      <c r="B145" s="49">
        <v>133</v>
      </c>
      <c r="C145" s="49" t="s">
        <v>164</v>
      </c>
      <c r="D145" s="49" t="s">
        <v>187</v>
      </c>
      <c r="E145" s="49">
        <v>1.85</v>
      </c>
      <c r="F145" s="28">
        <v>70</v>
      </c>
      <c r="G145" s="28">
        <v>0</v>
      </c>
      <c r="H145" s="28">
        <v>0</v>
      </c>
      <c r="I145" s="28">
        <v>0</v>
      </c>
      <c r="J145" s="28">
        <v>70</v>
      </c>
      <c r="K145" s="28"/>
      <c r="L145" s="28">
        <v>1</v>
      </c>
      <c r="M145" s="28">
        <f t="shared" si="11"/>
        <v>129.5</v>
      </c>
      <c r="N145" s="28">
        <f t="shared" si="12"/>
        <v>0</v>
      </c>
      <c r="O145" s="27">
        <f t="shared" si="13"/>
        <v>0</v>
      </c>
      <c r="P145" s="27">
        <f t="shared" si="14"/>
        <v>0</v>
      </c>
      <c r="Q145" s="27">
        <f t="shared" si="15"/>
        <v>129.5</v>
      </c>
    </row>
    <row r="146" spans="2:17" ht="15.75" hidden="1" customHeight="1">
      <c r="B146" s="49">
        <v>134</v>
      </c>
      <c r="C146" s="49" t="s">
        <v>165</v>
      </c>
      <c r="D146" s="49" t="s">
        <v>187</v>
      </c>
      <c r="E146" s="49">
        <v>3.35</v>
      </c>
      <c r="F146" s="28">
        <v>208</v>
      </c>
      <c r="G146" s="28">
        <v>0</v>
      </c>
      <c r="H146" s="28">
        <v>0</v>
      </c>
      <c r="I146" s="28">
        <v>0</v>
      </c>
      <c r="J146" s="28">
        <v>208</v>
      </c>
      <c r="K146" s="28"/>
      <c r="L146" s="28">
        <v>1</v>
      </c>
      <c r="M146" s="28">
        <f t="shared" si="11"/>
        <v>696.80000000000007</v>
      </c>
      <c r="N146" s="28">
        <f t="shared" si="12"/>
        <v>0</v>
      </c>
      <c r="O146" s="27">
        <f t="shared" si="13"/>
        <v>0</v>
      </c>
      <c r="P146" s="27">
        <f t="shared" si="14"/>
        <v>0</v>
      </c>
      <c r="Q146" s="27">
        <f t="shared" si="15"/>
        <v>696.80000000000007</v>
      </c>
    </row>
    <row r="147" spans="2:17" ht="15.75" hidden="1" customHeight="1">
      <c r="B147" s="49">
        <v>135</v>
      </c>
      <c r="C147" s="49" t="s">
        <v>163</v>
      </c>
      <c r="D147" s="49" t="s">
        <v>187</v>
      </c>
      <c r="E147" s="49">
        <v>2.3170000000000002</v>
      </c>
      <c r="F147" s="28">
        <v>74</v>
      </c>
      <c r="G147" s="28">
        <v>0</v>
      </c>
      <c r="H147" s="28">
        <v>0</v>
      </c>
      <c r="I147" s="28">
        <v>0</v>
      </c>
      <c r="J147" s="28">
        <v>74</v>
      </c>
      <c r="K147" s="28"/>
      <c r="L147" s="28">
        <v>1</v>
      </c>
      <c r="M147" s="28">
        <f t="shared" si="11"/>
        <v>171.45800000000003</v>
      </c>
      <c r="N147" s="28">
        <f t="shared" si="12"/>
        <v>0</v>
      </c>
      <c r="O147" s="27">
        <f t="shared" si="13"/>
        <v>0</v>
      </c>
      <c r="P147" s="27">
        <f t="shared" si="14"/>
        <v>0</v>
      </c>
      <c r="Q147" s="27">
        <f t="shared" si="15"/>
        <v>171.45800000000003</v>
      </c>
    </row>
    <row r="148" spans="2:17" ht="15.75" hidden="1" customHeight="1">
      <c r="B148" s="49">
        <v>136</v>
      </c>
      <c r="C148" s="49" t="s">
        <v>163</v>
      </c>
      <c r="D148" s="49" t="s">
        <v>187</v>
      </c>
      <c r="E148" s="49">
        <v>2.35</v>
      </c>
      <c r="F148" s="28">
        <v>596</v>
      </c>
      <c r="G148" s="28">
        <v>0</v>
      </c>
      <c r="H148" s="28">
        <v>0</v>
      </c>
      <c r="I148" s="28">
        <v>2</v>
      </c>
      <c r="J148" s="28">
        <v>594</v>
      </c>
      <c r="K148" s="28"/>
      <c r="L148" s="28">
        <v>1</v>
      </c>
      <c r="M148" s="28">
        <f t="shared" si="11"/>
        <v>1400.6000000000001</v>
      </c>
      <c r="N148" s="28">
        <f t="shared" si="12"/>
        <v>0</v>
      </c>
      <c r="O148" s="27">
        <f t="shared" si="13"/>
        <v>0</v>
      </c>
      <c r="P148" s="27">
        <f t="shared" si="14"/>
        <v>4.7</v>
      </c>
      <c r="Q148" s="27">
        <f t="shared" si="15"/>
        <v>1395.9</v>
      </c>
    </row>
    <row r="149" spans="2:17" ht="15.75" hidden="1" customHeight="1">
      <c r="B149" s="49">
        <v>137</v>
      </c>
      <c r="C149" s="49" t="s">
        <v>163</v>
      </c>
      <c r="D149" s="49" t="s">
        <v>187</v>
      </c>
      <c r="E149" s="49">
        <v>2.7170000000000001</v>
      </c>
      <c r="F149" s="28">
        <v>45</v>
      </c>
      <c r="G149" s="28">
        <v>0</v>
      </c>
      <c r="H149" s="28">
        <v>0</v>
      </c>
      <c r="I149" s="28">
        <v>0</v>
      </c>
      <c r="J149" s="28">
        <v>45</v>
      </c>
      <c r="K149" s="28"/>
      <c r="L149" s="28">
        <v>1</v>
      </c>
      <c r="M149" s="28">
        <f t="shared" si="11"/>
        <v>122.265</v>
      </c>
      <c r="N149" s="28">
        <f t="shared" si="12"/>
        <v>0</v>
      </c>
      <c r="O149" s="27">
        <f t="shared" si="13"/>
        <v>0</v>
      </c>
      <c r="P149" s="27">
        <f t="shared" si="14"/>
        <v>0</v>
      </c>
      <c r="Q149" s="27">
        <f t="shared" si="15"/>
        <v>122.265</v>
      </c>
    </row>
    <row r="150" spans="2:17" ht="15.75" hidden="1" customHeight="1">
      <c r="B150" s="49">
        <v>138</v>
      </c>
      <c r="C150" s="49" t="s">
        <v>163</v>
      </c>
      <c r="D150" s="49" t="s">
        <v>187</v>
      </c>
      <c r="E150" s="49">
        <v>2.2330000000000001</v>
      </c>
      <c r="F150" s="28">
        <v>147</v>
      </c>
      <c r="G150" s="28">
        <v>0</v>
      </c>
      <c r="H150" s="28">
        <v>0</v>
      </c>
      <c r="I150" s="28">
        <v>4</v>
      </c>
      <c r="J150" s="28">
        <v>143</v>
      </c>
      <c r="K150" s="28"/>
      <c r="L150" s="28">
        <v>1</v>
      </c>
      <c r="M150" s="28">
        <f t="shared" si="11"/>
        <v>328.25100000000003</v>
      </c>
      <c r="N150" s="28">
        <f t="shared" si="12"/>
        <v>0</v>
      </c>
      <c r="O150" s="27">
        <f t="shared" si="13"/>
        <v>0</v>
      </c>
      <c r="P150" s="27">
        <f t="shared" si="14"/>
        <v>8.9320000000000004</v>
      </c>
      <c r="Q150" s="27">
        <f t="shared" si="15"/>
        <v>319.31900000000002</v>
      </c>
    </row>
    <row r="151" spans="2:17" ht="15.75" hidden="1" customHeight="1">
      <c r="B151" s="49">
        <v>139</v>
      </c>
      <c r="C151" s="49" t="s">
        <v>165</v>
      </c>
      <c r="D151" s="49" t="s">
        <v>187</v>
      </c>
      <c r="E151" s="49">
        <v>2.117</v>
      </c>
      <c r="F151" s="28">
        <v>53</v>
      </c>
      <c r="G151" s="28">
        <v>0</v>
      </c>
      <c r="H151" s="28">
        <v>0</v>
      </c>
      <c r="I151" s="28">
        <v>0</v>
      </c>
      <c r="J151" s="28">
        <v>53</v>
      </c>
      <c r="K151" s="28"/>
      <c r="L151" s="28">
        <v>1</v>
      </c>
      <c r="M151" s="28">
        <f t="shared" si="11"/>
        <v>112.20099999999999</v>
      </c>
      <c r="N151" s="28">
        <f t="shared" si="12"/>
        <v>0</v>
      </c>
      <c r="O151" s="27">
        <f t="shared" si="13"/>
        <v>0</v>
      </c>
      <c r="P151" s="27">
        <f t="shared" si="14"/>
        <v>0</v>
      </c>
      <c r="Q151" s="27">
        <f t="shared" si="15"/>
        <v>112.20099999999999</v>
      </c>
    </row>
    <row r="152" spans="2:17" ht="15.75" hidden="1" customHeight="1">
      <c r="B152" s="49">
        <v>140</v>
      </c>
      <c r="C152" s="49" t="s">
        <v>164</v>
      </c>
      <c r="D152" s="49" t="s">
        <v>187</v>
      </c>
      <c r="E152" s="49">
        <v>5.4169999999999998</v>
      </c>
      <c r="F152" s="28">
        <v>21</v>
      </c>
      <c r="G152" s="28">
        <v>0</v>
      </c>
      <c r="H152" s="28">
        <v>0</v>
      </c>
      <c r="I152" s="28">
        <v>0</v>
      </c>
      <c r="J152" s="28">
        <v>21</v>
      </c>
      <c r="K152" s="28"/>
      <c r="L152" s="28">
        <v>1</v>
      </c>
      <c r="M152" s="28">
        <f t="shared" si="11"/>
        <v>113.75699999999999</v>
      </c>
      <c r="N152" s="28">
        <f t="shared" si="12"/>
        <v>0</v>
      </c>
      <c r="O152" s="27">
        <f t="shared" si="13"/>
        <v>0</v>
      </c>
      <c r="P152" s="27">
        <f t="shared" si="14"/>
        <v>0</v>
      </c>
      <c r="Q152" s="27">
        <f t="shared" si="15"/>
        <v>113.75699999999999</v>
      </c>
    </row>
    <row r="153" spans="2:17" ht="15.75" hidden="1" customHeight="1">
      <c r="B153" s="49">
        <v>141</v>
      </c>
      <c r="C153" s="49" t="s">
        <v>165</v>
      </c>
      <c r="D153" s="49" t="s">
        <v>187</v>
      </c>
      <c r="E153" s="49">
        <v>2.9830000000000001</v>
      </c>
      <c r="F153" s="28">
        <v>4</v>
      </c>
      <c r="G153" s="28">
        <v>0</v>
      </c>
      <c r="H153" s="28">
        <v>0</v>
      </c>
      <c r="I153" s="28">
        <v>1</v>
      </c>
      <c r="J153" s="28">
        <v>3</v>
      </c>
      <c r="K153" s="28"/>
      <c r="L153" s="28">
        <v>1</v>
      </c>
      <c r="M153" s="28">
        <f t="shared" si="11"/>
        <v>11.932</v>
      </c>
      <c r="N153" s="28">
        <f t="shared" si="12"/>
        <v>0</v>
      </c>
      <c r="O153" s="27">
        <f t="shared" si="13"/>
        <v>0</v>
      </c>
      <c r="P153" s="27">
        <f t="shared" si="14"/>
        <v>2.9830000000000001</v>
      </c>
      <c r="Q153" s="27">
        <f t="shared" si="15"/>
        <v>8.9489999999999998</v>
      </c>
    </row>
    <row r="154" spans="2:17" ht="15.75" hidden="1" customHeight="1">
      <c r="B154" s="49">
        <v>142</v>
      </c>
      <c r="C154" s="49" t="s">
        <v>163</v>
      </c>
      <c r="D154" s="49" t="s">
        <v>187</v>
      </c>
      <c r="E154" s="49">
        <v>2.2000000000000002</v>
      </c>
      <c r="F154" s="28">
        <v>201</v>
      </c>
      <c r="G154" s="28">
        <v>0</v>
      </c>
      <c r="H154" s="28">
        <v>0</v>
      </c>
      <c r="I154" s="28">
        <v>0</v>
      </c>
      <c r="J154" s="28">
        <v>201</v>
      </c>
      <c r="K154" s="28"/>
      <c r="L154" s="28">
        <v>1</v>
      </c>
      <c r="M154" s="28">
        <f t="shared" si="11"/>
        <v>442.20000000000005</v>
      </c>
      <c r="N154" s="28">
        <f t="shared" si="12"/>
        <v>0</v>
      </c>
      <c r="O154" s="27">
        <f t="shared" si="13"/>
        <v>0</v>
      </c>
      <c r="P154" s="27">
        <f t="shared" si="14"/>
        <v>0</v>
      </c>
      <c r="Q154" s="27">
        <f t="shared" si="15"/>
        <v>442.20000000000005</v>
      </c>
    </row>
    <row r="155" spans="2:17" ht="15.75" hidden="1" customHeight="1">
      <c r="B155" s="49">
        <v>143</v>
      </c>
      <c r="C155" s="49" t="s">
        <v>163</v>
      </c>
      <c r="D155" s="49" t="s">
        <v>187</v>
      </c>
      <c r="E155" s="49">
        <v>1.833</v>
      </c>
      <c r="F155" s="28">
        <v>97</v>
      </c>
      <c r="G155" s="28">
        <v>0</v>
      </c>
      <c r="H155" s="28">
        <v>0</v>
      </c>
      <c r="I155" s="28">
        <v>2</v>
      </c>
      <c r="J155" s="28">
        <v>95</v>
      </c>
      <c r="K155" s="28"/>
      <c r="L155" s="28">
        <v>1</v>
      </c>
      <c r="M155" s="28">
        <f t="shared" si="11"/>
        <v>177.80099999999999</v>
      </c>
      <c r="N155" s="28">
        <f t="shared" si="12"/>
        <v>0</v>
      </c>
      <c r="O155" s="27">
        <f t="shared" si="13"/>
        <v>0</v>
      </c>
      <c r="P155" s="27">
        <f t="shared" si="14"/>
        <v>3.6659999999999999</v>
      </c>
      <c r="Q155" s="27">
        <f t="shared" si="15"/>
        <v>174.13499999999999</v>
      </c>
    </row>
    <row r="156" spans="2:17" ht="15.75" hidden="1" customHeight="1">
      <c r="B156" s="49">
        <v>144</v>
      </c>
      <c r="C156" s="49" t="s">
        <v>163</v>
      </c>
      <c r="D156" s="49" t="s">
        <v>187</v>
      </c>
      <c r="E156" s="49">
        <v>2.133</v>
      </c>
      <c r="F156" s="28">
        <v>37</v>
      </c>
      <c r="G156" s="28">
        <v>0</v>
      </c>
      <c r="H156" s="28">
        <v>0</v>
      </c>
      <c r="I156" s="28">
        <v>0</v>
      </c>
      <c r="J156" s="28">
        <v>37</v>
      </c>
      <c r="K156" s="28"/>
      <c r="L156" s="28">
        <v>1</v>
      </c>
      <c r="M156" s="28">
        <f t="shared" si="11"/>
        <v>78.921000000000006</v>
      </c>
      <c r="N156" s="28">
        <f t="shared" si="12"/>
        <v>0</v>
      </c>
      <c r="O156" s="27">
        <f t="shared" si="13"/>
        <v>0</v>
      </c>
      <c r="P156" s="27">
        <f t="shared" si="14"/>
        <v>0</v>
      </c>
      <c r="Q156" s="27">
        <f t="shared" si="15"/>
        <v>78.921000000000006</v>
      </c>
    </row>
    <row r="157" spans="2:17" ht="15.75" hidden="1" customHeight="1">
      <c r="B157" s="49">
        <v>145</v>
      </c>
      <c r="C157" s="37" t="s">
        <v>167</v>
      </c>
      <c r="D157" s="49" t="s">
        <v>187</v>
      </c>
      <c r="E157" s="49">
        <v>5.85</v>
      </c>
      <c r="F157" s="28">
        <v>19</v>
      </c>
      <c r="G157" s="28">
        <v>0</v>
      </c>
      <c r="H157" s="28">
        <v>0</v>
      </c>
      <c r="I157" s="28">
        <v>8</v>
      </c>
      <c r="J157" s="28">
        <v>11</v>
      </c>
      <c r="K157" s="28"/>
      <c r="L157" s="28">
        <v>1</v>
      </c>
      <c r="M157" s="28">
        <f t="shared" si="11"/>
        <v>111.14999999999999</v>
      </c>
      <c r="N157" s="28">
        <f t="shared" si="12"/>
        <v>0</v>
      </c>
      <c r="O157" s="27">
        <f t="shared" si="13"/>
        <v>0</v>
      </c>
      <c r="P157" s="27">
        <f t="shared" si="14"/>
        <v>46.8</v>
      </c>
      <c r="Q157" s="27">
        <f t="shared" si="15"/>
        <v>64.349999999999994</v>
      </c>
    </row>
    <row r="158" spans="2:17" ht="15.75" hidden="1" customHeight="1">
      <c r="B158" s="49">
        <v>146</v>
      </c>
      <c r="C158" s="49" t="s">
        <v>163</v>
      </c>
      <c r="D158" s="49" t="s">
        <v>187</v>
      </c>
      <c r="E158" s="49">
        <v>2.6669999999999998</v>
      </c>
      <c r="F158" s="28">
        <v>3</v>
      </c>
      <c r="G158" s="28">
        <v>0</v>
      </c>
      <c r="H158" s="28">
        <v>0</v>
      </c>
      <c r="I158" s="28">
        <v>0</v>
      </c>
      <c r="J158" s="28">
        <v>3</v>
      </c>
      <c r="K158" s="28"/>
      <c r="L158" s="28">
        <v>1</v>
      </c>
      <c r="M158" s="28">
        <f t="shared" si="11"/>
        <v>8.0009999999999994</v>
      </c>
      <c r="N158" s="28">
        <f t="shared" si="12"/>
        <v>0</v>
      </c>
      <c r="O158" s="27">
        <f t="shared" si="13"/>
        <v>0</v>
      </c>
      <c r="P158" s="27">
        <f t="shared" si="14"/>
        <v>0</v>
      </c>
      <c r="Q158" s="27">
        <f t="shared" si="15"/>
        <v>8.0009999999999994</v>
      </c>
    </row>
    <row r="159" spans="2:17" ht="15.75" hidden="1" customHeight="1">
      <c r="B159" s="49">
        <v>147</v>
      </c>
      <c r="C159" s="49" t="s">
        <v>163</v>
      </c>
      <c r="D159" s="49" t="s">
        <v>187</v>
      </c>
      <c r="E159" s="49">
        <v>2.4329999999999998</v>
      </c>
      <c r="F159" s="28">
        <v>64</v>
      </c>
      <c r="G159" s="28">
        <v>0</v>
      </c>
      <c r="H159" s="28">
        <v>0</v>
      </c>
      <c r="I159" s="28">
        <v>2</v>
      </c>
      <c r="J159" s="28">
        <v>62</v>
      </c>
      <c r="K159" s="28"/>
      <c r="L159" s="28">
        <v>1</v>
      </c>
      <c r="M159" s="28">
        <f t="shared" si="11"/>
        <v>155.71199999999999</v>
      </c>
      <c r="N159" s="28">
        <f t="shared" si="12"/>
        <v>0</v>
      </c>
      <c r="O159" s="27">
        <f t="shared" si="13"/>
        <v>0</v>
      </c>
      <c r="P159" s="27">
        <f t="shared" si="14"/>
        <v>4.8659999999999997</v>
      </c>
      <c r="Q159" s="27">
        <f t="shared" si="15"/>
        <v>150.846</v>
      </c>
    </row>
    <row r="160" spans="2:17" ht="15.75" hidden="1" customHeight="1">
      <c r="B160" s="49">
        <v>148</v>
      </c>
      <c r="C160" s="49" t="s">
        <v>164</v>
      </c>
      <c r="D160" s="49" t="s">
        <v>187</v>
      </c>
      <c r="E160" s="49">
        <v>2.3330000000000002</v>
      </c>
      <c r="F160" s="28">
        <v>36</v>
      </c>
      <c r="G160" s="28">
        <v>0</v>
      </c>
      <c r="H160" s="28">
        <v>0</v>
      </c>
      <c r="I160" s="28">
        <v>3</v>
      </c>
      <c r="J160" s="28">
        <v>33</v>
      </c>
      <c r="K160" s="28"/>
      <c r="L160" s="28">
        <v>1</v>
      </c>
      <c r="M160" s="28">
        <f t="shared" si="11"/>
        <v>83.988</v>
      </c>
      <c r="N160" s="28">
        <f t="shared" si="12"/>
        <v>0</v>
      </c>
      <c r="O160" s="27">
        <f t="shared" si="13"/>
        <v>0</v>
      </c>
      <c r="P160" s="27">
        <f t="shared" si="14"/>
        <v>6.9990000000000006</v>
      </c>
      <c r="Q160" s="27">
        <f t="shared" si="15"/>
        <v>76.989000000000004</v>
      </c>
    </row>
    <row r="161" spans="2:17" ht="15.75" hidden="1" customHeight="1">
      <c r="B161" s="49">
        <v>149</v>
      </c>
      <c r="C161" s="49" t="s">
        <v>164</v>
      </c>
      <c r="D161" s="49" t="s">
        <v>187</v>
      </c>
      <c r="E161" s="49">
        <v>2.0830000000000002</v>
      </c>
      <c r="F161" s="28">
        <v>30</v>
      </c>
      <c r="G161" s="28">
        <v>0</v>
      </c>
      <c r="H161" s="28">
        <v>0</v>
      </c>
      <c r="I161" s="28">
        <v>0</v>
      </c>
      <c r="J161" s="28">
        <v>30</v>
      </c>
      <c r="K161" s="28"/>
      <c r="L161" s="28">
        <v>1</v>
      </c>
      <c r="M161" s="28">
        <f t="shared" si="11"/>
        <v>62.490000000000009</v>
      </c>
      <c r="N161" s="28">
        <f t="shared" si="12"/>
        <v>0</v>
      </c>
      <c r="O161" s="27">
        <f t="shared" si="13"/>
        <v>0</v>
      </c>
      <c r="P161" s="27">
        <f t="shared" si="14"/>
        <v>0</v>
      </c>
      <c r="Q161" s="27">
        <f t="shared" si="15"/>
        <v>62.490000000000009</v>
      </c>
    </row>
    <row r="162" spans="2:17" ht="15.75" hidden="1" customHeight="1">
      <c r="B162" s="49">
        <v>150</v>
      </c>
      <c r="C162" s="49" t="s">
        <v>163</v>
      </c>
      <c r="D162" s="49" t="s">
        <v>187</v>
      </c>
      <c r="E162" s="49">
        <v>2.4169999999999998</v>
      </c>
      <c r="F162" s="28">
        <v>237</v>
      </c>
      <c r="G162" s="28">
        <v>0</v>
      </c>
      <c r="H162" s="28">
        <v>0</v>
      </c>
      <c r="I162" s="28">
        <v>0</v>
      </c>
      <c r="J162" s="28">
        <v>237</v>
      </c>
      <c r="K162" s="28"/>
      <c r="L162" s="28">
        <v>1</v>
      </c>
      <c r="M162" s="28">
        <f t="shared" si="11"/>
        <v>572.82899999999995</v>
      </c>
      <c r="N162" s="28">
        <f t="shared" si="12"/>
        <v>0</v>
      </c>
      <c r="O162" s="27">
        <f t="shared" si="13"/>
        <v>0</v>
      </c>
      <c r="P162" s="27">
        <f t="shared" si="14"/>
        <v>0</v>
      </c>
      <c r="Q162" s="27">
        <f t="shared" si="15"/>
        <v>572.82899999999995</v>
      </c>
    </row>
    <row r="163" spans="2:17" ht="15.75" hidden="1" customHeight="1">
      <c r="B163" s="49">
        <v>151</v>
      </c>
      <c r="C163" s="49" t="s">
        <v>163</v>
      </c>
      <c r="D163" s="49" t="s">
        <v>187</v>
      </c>
      <c r="E163" s="49">
        <v>2.7669999999999999</v>
      </c>
      <c r="F163" s="28">
        <v>103</v>
      </c>
      <c r="G163" s="28">
        <v>0</v>
      </c>
      <c r="H163" s="28">
        <v>0</v>
      </c>
      <c r="I163" s="28">
        <v>0</v>
      </c>
      <c r="J163" s="28">
        <v>103</v>
      </c>
      <c r="K163" s="28"/>
      <c r="L163" s="28">
        <v>1</v>
      </c>
      <c r="M163" s="28">
        <f t="shared" si="11"/>
        <v>285.00099999999998</v>
      </c>
      <c r="N163" s="28">
        <f t="shared" si="12"/>
        <v>0</v>
      </c>
      <c r="O163" s="27">
        <f t="shared" si="13"/>
        <v>0</v>
      </c>
      <c r="P163" s="27">
        <f t="shared" si="14"/>
        <v>0</v>
      </c>
      <c r="Q163" s="27">
        <f t="shared" si="15"/>
        <v>285.00099999999998</v>
      </c>
    </row>
    <row r="164" spans="2:17" ht="15.75" hidden="1" customHeight="1">
      <c r="B164" s="49">
        <v>152</v>
      </c>
      <c r="C164" s="49" t="s">
        <v>163</v>
      </c>
      <c r="D164" s="49" t="s">
        <v>187</v>
      </c>
      <c r="E164" s="49">
        <v>0.66700000000000004</v>
      </c>
      <c r="F164" s="28">
        <v>218</v>
      </c>
      <c r="G164" s="28">
        <v>0</v>
      </c>
      <c r="H164" s="28">
        <v>0</v>
      </c>
      <c r="I164" s="28">
        <v>0</v>
      </c>
      <c r="J164" s="28">
        <v>218</v>
      </c>
      <c r="K164" s="28"/>
      <c r="L164" s="28">
        <v>1</v>
      </c>
      <c r="M164" s="28">
        <f t="shared" si="11"/>
        <v>145.40600000000001</v>
      </c>
      <c r="N164" s="28">
        <f t="shared" si="12"/>
        <v>0</v>
      </c>
      <c r="O164" s="27">
        <f t="shared" si="13"/>
        <v>0</v>
      </c>
      <c r="P164" s="27">
        <f t="shared" si="14"/>
        <v>0</v>
      </c>
      <c r="Q164" s="27">
        <f t="shared" si="15"/>
        <v>145.40600000000001</v>
      </c>
    </row>
    <row r="165" spans="2:17" ht="15.75" hidden="1" customHeight="1">
      <c r="B165" s="49">
        <v>153</v>
      </c>
      <c r="C165" s="49" t="s">
        <v>163</v>
      </c>
      <c r="D165" s="49" t="s">
        <v>187</v>
      </c>
      <c r="E165" s="49">
        <v>2.65</v>
      </c>
      <c r="F165" s="28">
        <v>339</v>
      </c>
      <c r="G165" s="28">
        <v>0</v>
      </c>
      <c r="H165" s="28">
        <v>0</v>
      </c>
      <c r="I165" s="28">
        <v>0</v>
      </c>
      <c r="J165" s="28">
        <v>339</v>
      </c>
      <c r="K165" s="28"/>
      <c r="L165" s="28">
        <v>1</v>
      </c>
      <c r="M165" s="28">
        <f t="shared" si="11"/>
        <v>898.35</v>
      </c>
      <c r="N165" s="28">
        <f t="shared" si="12"/>
        <v>0</v>
      </c>
      <c r="O165" s="27">
        <f t="shared" si="13"/>
        <v>0</v>
      </c>
      <c r="P165" s="27">
        <f t="shared" si="14"/>
        <v>0</v>
      </c>
      <c r="Q165" s="27">
        <f t="shared" si="15"/>
        <v>898.35</v>
      </c>
    </row>
    <row r="166" spans="2:17" ht="15.75" hidden="1" customHeight="1">
      <c r="B166" s="49">
        <v>154</v>
      </c>
      <c r="C166" s="49" t="s">
        <v>163</v>
      </c>
      <c r="D166" s="49" t="s">
        <v>187</v>
      </c>
      <c r="E166" s="49">
        <v>2.117</v>
      </c>
      <c r="F166" s="28">
        <v>577</v>
      </c>
      <c r="G166" s="28">
        <v>0</v>
      </c>
      <c r="H166" s="28">
        <v>0</v>
      </c>
      <c r="I166" s="28">
        <v>3</v>
      </c>
      <c r="J166" s="28">
        <v>574</v>
      </c>
      <c r="K166" s="28"/>
      <c r="L166" s="28">
        <v>1</v>
      </c>
      <c r="M166" s="28">
        <f t="shared" si="11"/>
        <v>1221.509</v>
      </c>
      <c r="N166" s="28">
        <f t="shared" si="12"/>
        <v>0</v>
      </c>
      <c r="O166" s="27">
        <f t="shared" si="13"/>
        <v>0</v>
      </c>
      <c r="P166" s="27">
        <f t="shared" si="14"/>
        <v>6.351</v>
      </c>
      <c r="Q166" s="27">
        <f t="shared" si="15"/>
        <v>1215.1579999999999</v>
      </c>
    </row>
    <row r="167" spans="2:17" ht="15.75" hidden="1" customHeight="1">
      <c r="B167" s="49">
        <v>155</v>
      </c>
      <c r="C167" s="49" t="s">
        <v>163</v>
      </c>
      <c r="D167" s="49" t="s">
        <v>187</v>
      </c>
      <c r="E167" s="49">
        <v>1.9670000000000001</v>
      </c>
      <c r="F167" s="28">
        <v>142</v>
      </c>
      <c r="G167" s="28">
        <v>0</v>
      </c>
      <c r="H167" s="28">
        <v>0</v>
      </c>
      <c r="I167" s="28">
        <v>0</v>
      </c>
      <c r="J167" s="28">
        <v>142</v>
      </c>
      <c r="K167" s="28"/>
      <c r="L167" s="28">
        <v>1</v>
      </c>
      <c r="M167" s="28">
        <f t="shared" si="11"/>
        <v>279.31400000000002</v>
      </c>
      <c r="N167" s="28">
        <f t="shared" si="12"/>
        <v>0</v>
      </c>
      <c r="O167" s="27">
        <f t="shared" si="13"/>
        <v>0</v>
      </c>
      <c r="P167" s="27">
        <f t="shared" si="14"/>
        <v>0</v>
      </c>
      <c r="Q167" s="27">
        <f t="shared" si="15"/>
        <v>279.31400000000002</v>
      </c>
    </row>
    <row r="168" spans="2:17" ht="15.75" hidden="1" customHeight="1">
      <c r="B168" s="49">
        <v>156</v>
      </c>
      <c r="C168" s="49" t="s">
        <v>163</v>
      </c>
      <c r="D168" s="49" t="s">
        <v>187</v>
      </c>
      <c r="E168" s="49">
        <v>2.2829999999999999</v>
      </c>
      <c r="F168" s="28">
        <v>2</v>
      </c>
      <c r="G168" s="28">
        <v>0</v>
      </c>
      <c r="H168" s="28">
        <v>0</v>
      </c>
      <c r="I168" s="28">
        <v>1</v>
      </c>
      <c r="J168" s="28">
        <v>1</v>
      </c>
      <c r="K168" s="28"/>
      <c r="L168" s="28">
        <v>1</v>
      </c>
      <c r="M168" s="28">
        <f t="shared" si="11"/>
        <v>4.5659999999999998</v>
      </c>
      <c r="N168" s="28">
        <f t="shared" si="12"/>
        <v>0</v>
      </c>
      <c r="O168" s="27">
        <f t="shared" si="13"/>
        <v>0</v>
      </c>
      <c r="P168" s="27">
        <f t="shared" si="14"/>
        <v>2.2829999999999999</v>
      </c>
      <c r="Q168" s="27">
        <f t="shared" si="15"/>
        <v>2.2829999999999999</v>
      </c>
    </row>
    <row r="169" spans="2:17" ht="15.75" hidden="1" customHeight="1">
      <c r="B169" s="49">
        <v>157</v>
      </c>
      <c r="C169" s="37" t="s">
        <v>167</v>
      </c>
      <c r="D169" s="49" t="s">
        <v>187</v>
      </c>
      <c r="E169" s="49">
        <v>6.2670000000000003</v>
      </c>
      <c r="F169" s="28">
        <v>3</v>
      </c>
      <c r="G169" s="28">
        <v>0</v>
      </c>
      <c r="H169" s="28">
        <v>0</v>
      </c>
      <c r="I169" s="28">
        <v>1</v>
      </c>
      <c r="J169" s="28">
        <v>2</v>
      </c>
      <c r="K169" s="28"/>
      <c r="L169" s="28">
        <v>1</v>
      </c>
      <c r="M169" s="28">
        <f t="shared" si="11"/>
        <v>18.801000000000002</v>
      </c>
      <c r="N169" s="28">
        <f t="shared" si="12"/>
        <v>0</v>
      </c>
      <c r="O169" s="27">
        <f t="shared" si="13"/>
        <v>0</v>
      </c>
      <c r="P169" s="27">
        <f t="shared" si="14"/>
        <v>6.2670000000000003</v>
      </c>
      <c r="Q169" s="27">
        <f t="shared" si="15"/>
        <v>12.534000000000001</v>
      </c>
    </row>
    <row r="170" spans="2:17" ht="15.75" hidden="1" customHeight="1">
      <c r="B170" s="49">
        <v>158</v>
      </c>
      <c r="C170" s="49" t="s">
        <v>163</v>
      </c>
      <c r="D170" s="49" t="s">
        <v>187</v>
      </c>
      <c r="E170" s="49">
        <v>2.617</v>
      </c>
      <c r="F170" s="28">
        <v>83</v>
      </c>
      <c r="G170" s="28">
        <v>0</v>
      </c>
      <c r="H170" s="28">
        <v>0</v>
      </c>
      <c r="I170" s="28">
        <v>0</v>
      </c>
      <c r="J170" s="28">
        <v>83</v>
      </c>
      <c r="K170" s="28"/>
      <c r="L170" s="28">
        <v>1</v>
      </c>
      <c r="M170" s="28">
        <f t="shared" si="11"/>
        <v>217.21100000000001</v>
      </c>
      <c r="N170" s="28">
        <f t="shared" si="12"/>
        <v>0</v>
      </c>
      <c r="O170" s="27">
        <f t="shared" si="13"/>
        <v>0</v>
      </c>
      <c r="P170" s="27">
        <f t="shared" si="14"/>
        <v>0</v>
      </c>
      <c r="Q170" s="27">
        <f t="shared" si="15"/>
        <v>217.21100000000001</v>
      </c>
    </row>
    <row r="171" spans="2:17" ht="15.75" hidden="1" customHeight="1">
      <c r="B171" s="49">
        <v>159</v>
      </c>
      <c r="C171" s="49" t="s">
        <v>163</v>
      </c>
      <c r="D171" s="49" t="s">
        <v>187</v>
      </c>
      <c r="E171" s="49">
        <v>2.4500000000000002</v>
      </c>
      <c r="F171" s="28">
        <v>92</v>
      </c>
      <c r="G171" s="28">
        <v>0</v>
      </c>
      <c r="H171" s="28">
        <v>0</v>
      </c>
      <c r="I171" s="28">
        <v>0</v>
      </c>
      <c r="J171" s="28">
        <v>92</v>
      </c>
      <c r="K171" s="28"/>
      <c r="L171" s="28">
        <v>1</v>
      </c>
      <c r="M171" s="28">
        <f t="shared" si="11"/>
        <v>225.4</v>
      </c>
      <c r="N171" s="28">
        <f t="shared" si="12"/>
        <v>0</v>
      </c>
      <c r="O171" s="27">
        <f t="shared" si="13"/>
        <v>0</v>
      </c>
      <c r="P171" s="27">
        <f t="shared" si="14"/>
        <v>0</v>
      </c>
      <c r="Q171" s="27">
        <f t="shared" si="15"/>
        <v>225.4</v>
      </c>
    </row>
    <row r="172" spans="2:17" ht="15.75" hidden="1" customHeight="1">
      <c r="B172" s="49">
        <v>160</v>
      </c>
      <c r="C172" s="49" t="s">
        <v>163</v>
      </c>
      <c r="D172" s="49" t="s">
        <v>187</v>
      </c>
      <c r="E172" s="49">
        <v>2.6</v>
      </c>
      <c r="F172" s="28">
        <v>73</v>
      </c>
      <c r="G172" s="28">
        <v>0</v>
      </c>
      <c r="H172" s="28">
        <v>0</v>
      </c>
      <c r="I172" s="28">
        <v>0</v>
      </c>
      <c r="J172" s="28">
        <v>73</v>
      </c>
      <c r="K172" s="28"/>
      <c r="L172" s="28">
        <v>1</v>
      </c>
      <c r="M172" s="28">
        <f t="shared" si="11"/>
        <v>189.8</v>
      </c>
      <c r="N172" s="28">
        <f t="shared" si="12"/>
        <v>0</v>
      </c>
      <c r="O172" s="27">
        <f t="shared" si="13"/>
        <v>0</v>
      </c>
      <c r="P172" s="27">
        <f t="shared" si="14"/>
        <v>0</v>
      </c>
      <c r="Q172" s="27">
        <f t="shared" si="15"/>
        <v>189.8</v>
      </c>
    </row>
    <row r="173" spans="2:17" ht="15.75" hidden="1" customHeight="1">
      <c r="B173" s="49">
        <v>161</v>
      </c>
      <c r="C173" s="49" t="s">
        <v>163</v>
      </c>
      <c r="D173" s="49" t="s">
        <v>187</v>
      </c>
      <c r="E173" s="49">
        <v>2.2829999999999999</v>
      </c>
      <c r="F173" s="28">
        <v>27</v>
      </c>
      <c r="G173" s="28">
        <v>0</v>
      </c>
      <c r="H173" s="28">
        <v>0</v>
      </c>
      <c r="I173" s="28">
        <v>0</v>
      </c>
      <c r="J173" s="28">
        <v>27</v>
      </c>
      <c r="K173" s="28"/>
      <c r="L173" s="28">
        <v>1</v>
      </c>
      <c r="M173" s="28">
        <f t="shared" si="11"/>
        <v>61.640999999999998</v>
      </c>
      <c r="N173" s="28">
        <f t="shared" si="12"/>
        <v>0</v>
      </c>
      <c r="O173" s="27">
        <f t="shared" si="13"/>
        <v>0</v>
      </c>
      <c r="P173" s="27">
        <f t="shared" si="14"/>
        <v>0</v>
      </c>
      <c r="Q173" s="27">
        <f t="shared" si="15"/>
        <v>61.640999999999998</v>
      </c>
    </row>
    <row r="174" spans="2:17" ht="15.75" hidden="1" customHeight="1">
      <c r="B174" s="49">
        <v>162</v>
      </c>
      <c r="C174" s="49" t="s">
        <v>164</v>
      </c>
      <c r="D174" s="49" t="s">
        <v>187</v>
      </c>
      <c r="E174" s="49">
        <v>2.4169999999999998</v>
      </c>
      <c r="F174" s="28">
        <v>115</v>
      </c>
      <c r="G174" s="28">
        <v>0</v>
      </c>
      <c r="H174" s="28">
        <v>0</v>
      </c>
      <c r="I174" s="28">
        <v>1</v>
      </c>
      <c r="J174" s="28">
        <v>114</v>
      </c>
      <c r="K174" s="28"/>
      <c r="L174" s="28">
        <v>1</v>
      </c>
      <c r="M174" s="28">
        <f t="shared" si="11"/>
        <v>277.95499999999998</v>
      </c>
      <c r="N174" s="28">
        <f t="shared" si="12"/>
        <v>0</v>
      </c>
      <c r="O174" s="27">
        <f t="shared" si="13"/>
        <v>0</v>
      </c>
      <c r="P174" s="27">
        <f t="shared" si="14"/>
        <v>2.4169999999999998</v>
      </c>
      <c r="Q174" s="27">
        <f t="shared" si="15"/>
        <v>275.53799999999995</v>
      </c>
    </row>
    <row r="175" spans="2:17" ht="15.75" hidden="1" customHeight="1">
      <c r="B175" s="49">
        <v>163</v>
      </c>
      <c r="C175" s="37" t="s">
        <v>167</v>
      </c>
      <c r="D175" s="49" t="s">
        <v>187</v>
      </c>
      <c r="E175" s="49">
        <v>5.95</v>
      </c>
      <c r="F175" s="28">
        <v>13</v>
      </c>
      <c r="G175" s="28">
        <v>0</v>
      </c>
      <c r="H175" s="28">
        <v>0</v>
      </c>
      <c r="I175" s="28">
        <v>3</v>
      </c>
      <c r="J175" s="28">
        <v>10</v>
      </c>
      <c r="K175" s="28"/>
      <c r="L175" s="28">
        <v>1</v>
      </c>
      <c r="M175" s="28">
        <f t="shared" si="11"/>
        <v>77.350000000000009</v>
      </c>
      <c r="N175" s="28">
        <f t="shared" si="12"/>
        <v>0</v>
      </c>
      <c r="O175" s="27">
        <f t="shared" si="13"/>
        <v>0</v>
      </c>
      <c r="P175" s="27">
        <f t="shared" si="14"/>
        <v>17.850000000000001</v>
      </c>
      <c r="Q175" s="27">
        <f t="shared" si="15"/>
        <v>59.5</v>
      </c>
    </row>
    <row r="176" spans="2:17" ht="15.75" hidden="1" customHeight="1">
      <c r="B176" s="49">
        <v>164</v>
      </c>
      <c r="C176" s="49" t="s">
        <v>163</v>
      </c>
      <c r="D176" s="49" t="s">
        <v>187</v>
      </c>
      <c r="E176" s="49">
        <v>1.5169999999999999</v>
      </c>
      <c r="F176" s="28">
        <v>66</v>
      </c>
      <c r="G176" s="28">
        <v>0</v>
      </c>
      <c r="H176" s="28">
        <v>0</v>
      </c>
      <c r="I176" s="28">
        <v>0</v>
      </c>
      <c r="J176" s="28">
        <v>66</v>
      </c>
      <c r="K176" s="28"/>
      <c r="L176" s="28">
        <v>1</v>
      </c>
      <c r="M176" s="28">
        <f t="shared" si="11"/>
        <v>100.122</v>
      </c>
      <c r="N176" s="28">
        <f t="shared" si="12"/>
        <v>0</v>
      </c>
      <c r="O176" s="27">
        <f t="shared" si="13"/>
        <v>0</v>
      </c>
      <c r="P176" s="27">
        <f t="shared" si="14"/>
        <v>0</v>
      </c>
      <c r="Q176" s="27">
        <f t="shared" si="15"/>
        <v>100.122</v>
      </c>
    </row>
    <row r="177" spans="2:17" ht="15.75" hidden="1" customHeight="1">
      <c r="B177" s="49">
        <v>165</v>
      </c>
      <c r="C177" s="37" t="s">
        <v>167</v>
      </c>
      <c r="D177" s="49" t="s">
        <v>186</v>
      </c>
      <c r="E177" s="49">
        <v>4.6500000000000004</v>
      </c>
      <c r="F177" s="28">
        <v>180</v>
      </c>
      <c r="G177" s="28">
        <v>0</v>
      </c>
      <c r="H177" s="28">
        <v>0</v>
      </c>
      <c r="I177" s="28">
        <v>35</v>
      </c>
      <c r="J177" s="28">
        <v>145</v>
      </c>
      <c r="K177" s="28" t="s">
        <v>250</v>
      </c>
      <c r="L177" s="28">
        <v>0</v>
      </c>
      <c r="M177" s="28">
        <f t="shared" si="11"/>
        <v>837.00000000000011</v>
      </c>
      <c r="N177" s="28">
        <f t="shared" si="12"/>
        <v>0</v>
      </c>
      <c r="O177" s="27">
        <f t="shared" si="13"/>
        <v>0</v>
      </c>
      <c r="P177" s="27">
        <f t="shared" si="14"/>
        <v>162.75</v>
      </c>
      <c r="Q177" s="27">
        <f t="shared" si="15"/>
        <v>674.25</v>
      </c>
    </row>
    <row r="178" spans="2:17" ht="15.75" hidden="1" customHeight="1">
      <c r="B178" s="49">
        <v>166</v>
      </c>
      <c r="C178" s="49" t="s">
        <v>163</v>
      </c>
      <c r="D178" s="49" t="s">
        <v>187</v>
      </c>
      <c r="E178" s="49">
        <v>2.5169999999999999</v>
      </c>
      <c r="F178" s="28">
        <v>388</v>
      </c>
      <c r="G178" s="28">
        <v>0</v>
      </c>
      <c r="H178" s="28">
        <v>0</v>
      </c>
      <c r="I178" s="28">
        <v>0</v>
      </c>
      <c r="J178" s="28">
        <v>388</v>
      </c>
      <c r="K178" s="28"/>
      <c r="L178" s="28">
        <v>1</v>
      </c>
      <c r="M178" s="28">
        <f t="shared" si="11"/>
        <v>976.596</v>
      </c>
      <c r="N178" s="28">
        <f t="shared" si="12"/>
        <v>0</v>
      </c>
      <c r="O178" s="27">
        <f t="shared" si="13"/>
        <v>0</v>
      </c>
      <c r="P178" s="27">
        <f t="shared" si="14"/>
        <v>0</v>
      </c>
      <c r="Q178" s="27">
        <f t="shared" si="15"/>
        <v>976.596</v>
      </c>
    </row>
    <row r="179" spans="2:17" ht="15.75" hidden="1" customHeight="1">
      <c r="B179" s="49">
        <v>167</v>
      </c>
      <c r="C179" s="49" t="s">
        <v>163</v>
      </c>
      <c r="D179" s="49" t="s">
        <v>187</v>
      </c>
      <c r="E179" s="49">
        <v>2.0670000000000002</v>
      </c>
      <c r="F179" s="28">
        <v>80</v>
      </c>
      <c r="G179" s="28">
        <v>0</v>
      </c>
      <c r="H179" s="28">
        <v>0</v>
      </c>
      <c r="I179" s="28">
        <v>0</v>
      </c>
      <c r="J179" s="28">
        <v>80</v>
      </c>
      <c r="K179" s="28"/>
      <c r="L179" s="28">
        <v>1</v>
      </c>
      <c r="M179" s="28">
        <f t="shared" si="11"/>
        <v>165.36</v>
      </c>
      <c r="N179" s="28">
        <f t="shared" si="12"/>
        <v>0</v>
      </c>
      <c r="O179" s="27">
        <f t="shared" si="13"/>
        <v>0</v>
      </c>
      <c r="P179" s="27">
        <f t="shared" si="14"/>
        <v>0</v>
      </c>
      <c r="Q179" s="27">
        <f t="shared" si="15"/>
        <v>165.36</v>
      </c>
    </row>
    <row r="180" spans="2:17" ht="15.75" hidden="1" customHeight="1">
      <c r="B180" s="49">
        <v>168</v>
      </c>
      <c r="C180" s="49" t="s">
        <v>163</v>
      </c>
      <c r="D180" s="49" t="s">
        <v>187</v>
      </c>
      <c r="E180" s="49">
        <v>2.2330000000000001</v>
      </c>
      <c r="F180" s="28">
        <v>164</v>
      </c>
      <c r="G180" s="28">
        <v>0</v>
      </c>
      <c r="H180" s="28">
        <v>0</v>
      </c>
      <c r="I180" s="28">
        <v>0</v>
      </c>
      <c r="J180" s="28">
        <v>164</v>
      </c>
      <c r="K180" s="28"/>
      <c r="L180" s="28">
        <v>1</v>
      </c>
      <c r="M180" s="28">
        <f t="shared" si="11"/>
        <v>366.21199999999999</v>
      </c>
      <c r="N180" s="28">
        <f t="shared" si="12"/>
        <v>0</v>
      </c>
      <c r="O180" s="27">
        <f t="shared" si="13"/>
        <v>0</v>
      </c>
      <c r="P180" s="27">
        <f t="shared" si="14"/>
        <v>0</v>
      </c>
      <c r="Q180" s="27">
        <f t="shared" si="15"/>
        <v>366.21199999999999</v>
      </c>
    </row>
    <row r="181" spans="2:17" ht="15.75" hidden="1" customHeight="1">
      <c r="B181" s="49">
        <v>169</v>
      </c>
      <c r="C181" s="49" t="s">
        <v>171</v>
      </c>
      <c r="D181" s="49" t="s">
        <v>187</v>
      </c>
      <c r="E181" s="49">
        <v>1.5</v>
      </c>
      <c r="F181" s="28">
        <v>123</v>
      </c>
      <c r="G181" s="28">
        <v>0</v>
      </c>
      <c r="H181" s="28">
        <v>0</v>
      </c>
      <c r="I181" s="28">
        <v>0</v>
      </c>
      <c r="J181" s="28">
        <v>123</v>
      </c>
      <c r="K181" s="28"/>
      <c r="L181" s="28">
        <v>1</v>
      </c>
      <c r="M181" s="28">
        <f t="shared" si="11"/>
        <v>184.5</v>
      </c>
      <c r="N181" s="28">
        <f t="shared" si="12"/>
        <v>0</v>
      </c>
      <c r="O181" s="27">
        <f t="shared" si="13"/>
        <v>0</v>
      </c>
      <c r="P181" s="27">
        <f t="shared" si="14"/>
        <v>0</v>
      </c>
      <c r="Q181" s="27">
        <f t="shared" si="15"/>
        <v>184.5</v>
      </c>
    </row>
    <row r="182" spans="2:17" ht="15.75" hidden="1" customHeight="1">
      <c r="B182" s="49">
        <v>170</v>
      </c>
      <c r="C182" s="49" t="s">
        <v>163</v>
      </c>
      <c r="D182" s="49" t="s">
        <v>187</v>
      </c>
      <c r="E182" s="49">
        <v>2.7330000000000001</v>
      </c>
      <c r="F182" s="28">
        <v>358</v>
      </c>
      <c r="G182" s="28">
        <v>0</v>
      </c>
      <c r="H182" s="28">
        <v>0</v>
      </c>
      <c r="I182" s="28">
        <v>1</v>
      </c>
      <c r="J182" s="28">
        <v>357</v>
      </c>
      <c r="K182" s="28"/>
      <c r="L182" s="28">
        <v>1</v>
      </c>
      <c r="M182" s="28">
        <f t="shared" si="11"/>
        <v>978.41399999999999</v>
      </c>
      <c r="N182" s="28">
        <f t="shared" si="12"/>
        <v>0</v>
      </c>
      <c r="O182" s="27">
        <f t="shared" si="13"/>
        <v>0</v>
      </c>
      <c r="P182" s="27">
        <f t="shared" si="14"/>
        <v>2.7330000000000001</v>
      </c>
      <c r="Q182" s="27">
        <f t="shared" si="15"/>
        <v>975.68100000000004</v>
      </c>
    </row>
    <row r="183" spans="2:17" ht="15.75" hidden="1" customHeight="1">
      <c r="B183" s="49">
        <v>171</v>
      </c>
      <c r="C183" s="49" t="s">
        <v>163</v>
      </c>
      <c r="D183" s="49" t="s">
        <v>187</v>
      </c>
      <c r="E183" s="49">
        <v>2.4</v>
      </c>
      <c r="F183" s="28">
        <v>157</v>
      </c>
      <c r="G183" s="28">
        <v>0</v>
      </c>
      <c r="H183" s="28">
        <v>0</v>
      </c>
      <c r="I183" s="28">
        <v>0</v>
      </c>
      <c r="J183" s="28">
        <v>157</v>
      </c>
      <c r="K183" s="28"/>
      <c r="L183" s="28">
        <v>1</v>
      </c>
      <c r="M183" s="28">
        <f t="shared" si="11"/>
        <v>376.8</v>
      </c>
      <c r="N183" s="28">
        <f t="shared" si="12"/>
        <v>0</v>
      </c>
      <c r="O183" s="27">
        <f t="shared" si="13"/>
        <v>0</v>
      </c>
      <c r="P183" s="27">
        <f t="shared" si="14"/>
        <v>0</v>
      </c>
      <c r="Q183" s="27">
        <f t="shared" si="15"/>
        <v>376.8</v>
      </c>
    </row>
    <row r="184" spans="2:17" ht="15.75" hidden="1" customHeight="1">
      <c r="B184" s="49">
        <v>172</v>
      </c>
      <c r="C184" s="49" t="s">
        <v>171</v>
      </c>
      <c r="D184" s="49" t="s">
        <v>187</v>
      </c>
      <c r="E184" s="49">
        <v>1.25</v>
      </c>
      <c r="F184" s="28">
        <v>32</v>
      </c>
      <c r="G184" s="28">
        <v>0</v>
      </c>
      <c r="H184" s="28">
        <v>0</v>
      </c>
      <c r="I184" s="28">
        <v>0</v>
      </c>
      <c r="J184" s="28">
        <v>32</v>
      </c>
      <c r="K184" s="28"/>
      <c r="L184" s="28">
        <v>1</v>
      </c>
      <c r="M184" s="28">
        <f t="shared" si="11"/>
        <v>40</v>
      </c>
      <c r="N184" s="28">
        <f t="shared" si="12"/>
        <v>0</v>
      </c>
      <c r="O184" s="27">
        <f t="shared" si="13"/>
        <v>0</v>
      </c>
      <c r="P184" s="27">
        <f t="shared" si="14"/>
        <v>0</v>
      </c>
      <c r="Q184" s="27">
        <f t="shared" si="15"/>
        <v>40</v>
      </c>
    </row>
    <row r="185" spans="2:17" ht="15.75" hidden="1" customHeight="1">
      <c r="B185" s="49">
        <v>173</v>
      </c>
      <c r="C185" s="49" t="s">
        <v>163</v>
      </c>
      <c r="D185" s="49" t="s">
        <v>187</v>
      </c>
      <c r="E185" s="49">
        <v>2.9670000000000001</v>
      </c>
      <c r="F185" s="28">
        <v>304</v>
      </c>
      <c r="G185" s="28">
        <v>0</v>
      </c>
      <c r="H185" s="28">
        <v>0</v>
      </c>
      <c r="I185" s="28">
        <v>0</v>
      </c>
      <c r="J185" s="28">
        <v>304</v>
      </c>
      <c r="K185" s="28"/>
      <c r="L185" s="28">
        <v>1</v>
      </c>
      <c r="M185" s="28">
        <f t="shared" si="11"/>
        <v>901.96800000000007</v>
      </c>
      <c r="N185" s="28">
        <f t="shared" si="12"/>
        <v>0</v>
      </c>
      <c r="O185" s="27">
        <f t="shared" si="13"/>
        <v>0</v>
      </c>
      <c r="P185" s="27">
        <f t="shared" si="14"/>
        <v>0</v>
      </c>
      <c r="Q185" s="27">
        <f t="shared" si="15"/>
        <v>901.96800000000007</v>
      </c>
    </row>
    <row r="186" spans="2:17" ht="15.75" hidden="1" customHeight="1">
      <c r="B186" s="49">
        <v>174</v>
      </c>
      <c r="C186" s="49" t="s">
        <v>171</v>
      </c>
      <c r="D186" s="49" t="s">
        <v>187</v>
      </c>
      <c r="E186" s="49">
        <v>2</v>
      </c>
      <c r="F186" s="28">
        <v>8</v>
      </c>
      <c r="G186" s="28">
        <v>0</v>
      </c>
      <c r="H186" s="28">
        <v>0</v>
      </c>
      <c r="I186" s="28">
        <v>0</v>
      </c>
      <c r="J186" s="28">
        <v>8</v>
      </c>
      <c r="K186" s="28"/>
      <c r="L186" s="28">
        <v>1</v>
      </c>
      <c r="M186" s="28">
        <f t="shared" si="11"/>
        <v>16</v>
      </c>
      <c r="N186" s="28">
        <f t="shared" si="12"/>
        <v>0</v>
      </c>
      <c r="O186" s="27">
        <f t="shared" si="13"/>
        <v>0</v>
      </c>
      <c r="P186" s="27">
        <f t="shared" si="14"/>
        <v>0</v>
      </c>
      <c r="Q186" s="27">
        <f t="shared" si="15"/>
        <v>16</v>
      </c>
    </row>
    <row r="187" spans="2:17" ht="15.75" hidden="1" customHeight="1">
      <c r="B187" s="49">
        <v>175</v>
      </c>
      <c r="C187" s="49" t="s">
        <v>163</v>
      </c>
      <c r="D187" s="49" t="s">
        <v>187</v>
      </c>
      <c r="E187" s="49">
        <v>2.9830000000000001</v>
      </c>
      <c r="F187" s="28">
        <v>651</v>
      </c>
      <c r="G187" s="28">
        <v>0</v>
      </c>
      <c r="H187" s="28">
        <v>0</v>
      </c>
      <c r="I187" s="28">
        <v>3</v>
      </c>
      <c r="J187" s="28">
        <v>648</v>
      </c>
      <c r="K187" s="28"/>
      <c r="L187" s="28">
        <v>1</v>
      </c>
      <c r="M187" s="28">
        <f t="shared" si="11"/>
        <v>1941.933</v>
      </c>
      <c r="N187" s="28">
        <f t="shared" si="12"/>
        <v>0</v>
      </c>
      <c r="O187" s="27">
        <f t="shared" si="13"/>
        <v>0</v>
      </c>
      <c r="P187" s="27">
        <f t="shared" si="14"/>
        <v>8.9489999999999998</v>
      </c>
      <c r="Q187" s="27">
        <f t="shared" si="15"/>
        <v>1932.9840000000002</v>
      </c>
    </row>
    <row r="188" spans="2:17" ht="15.75" hidden="1" customHeight="1">
      <c r="B188" s="49">
        <v>176</v>
      </c>
      <c r="C188" s="49" t="s">
        <v>163</v>
      </c>
      <c r="D188" s="49" t="s">
        <v>187</v>
      </c>
      <c r="E188" s="49">
        <v>2.4670000000000001</v>
      </c>
      <c r="F188" s="28">
        <v>62</v>
      </c>
      <c r="G188" s="28">
        <v>0</v>
      </c>
      <c r="H188" s="28">
        <v>0</v>
      </c>
      <c r="I188" s="28">
        <v>0</v>
      </c>
      <c r="J188" s="28">
        <v>62</v>
      </c>
      <c r="K188" s="28"/>
      <c r="L188" s="28">
        <v>1</v>
      </c>
      <c r="M188" s="28">
        <f t="shared" si="11"/>
        <v>152.95400000000001</v>
      </c>
      <c r="N188" s="28">
        <f t="shared" si="12"/>
        <v>0</v>
      </c>
      <c r="O188" s="27">
        <f t="shared" si="13"/>
        <v>0</v>
      </c>
      <c r="P188" s="27">
        <f t="shared" si="14"/>
        <v>0</v>
      </c>
      <c r="Q188" s="27">
        <f t="shared" si="15"/>
        <v>152.95400000000001</v>
      </c>
    </row>
    <row r="189" spans="2:17" ht="15.75" hidden="1" customHeight="1">
      <c r="B189" s="49">
        <v>177</v>
      </c>
      <c r="C189" s="49" t="s">
        <v>163</v>
      </c>
      <c r="D189" s="49" t="s">
        <v>187</v>
      </c>
      <c r="E189" s="49">
        <v>2.7330000000000001</v>
      </c>
      <c r="F189" s="28">
        <v>294</v>
      </c>
      <c r="G189" s="28">
        <v>0</v>
      </c>
      <c r="H189" s="28">
        <v>0</v>
      </c>
      <c r="I189" s="28">
        <v>0</v>
      </c>
      <c r="J189" s="28">
        <v>294</v>
      </c>
      <c r="K189" s="28"/>
      <c r="L189" s="28">
        <v>1</v>
      </c>
      <c r="M189" s="28">
        <f t="shared" si="11"/>
        <v>803.50200000000007</v>
      </c>
      <c r="N189" s="28">
        <f t="shared" si="12"/>
        <v>0</v>
      </c>
      <c r="O189" s="27">
        <f t="shared" si="13"/>
        <v>0</v>
      </c>
      <c r="P189" s="27">
        <f t="shared" si="14"/>
        <v>0</v>
      </c>
      <c r="Q189" s="27">
        <f t="shared" si="15"/>
        <v>803.50200000000007</v>
      </c>
    </row>
    <row r="190" spans="2:17" ht="15.75" hidden="1" customHeight="1">
      <c r="B190" s="49">
        <v>178</v>
      </c>
      <c r="C190" s="49" t="s">
        <v>163</v>
      </c>
      <c r="D190" s="49" t="s">
        <v>187</v>
      </c>
      <c r="E190" s="49">
        <v>2.35</v>
      </c>
      <c r="F190" s="28">
        <v>1</v>
      </c>
      <c r="G190" s="28">
        <v>0</v>
      </c>
      <c r="H190" s="28">
        <v>0</v>
      </c>
      <c r="I190" s="28">
        <v>1</v>
      </c>
      <c r="J190" s="28">
        <v>0</v>
      </c>
      <c r="K190" s="28"/>
      <c r="L190" s="28">
        <v>1</v>
      </c>
      <c r="M190" s="28">
        <f t="shared" si="11"/>
        <v>2.35</v>
      </c>
      <c r="N190" s="28">
        <f t="shared" si="12"/>
        <v>0</v>
      </c>
      <c r="O190" s="27">
        <f t="shared" si="13"/>
        <v>0</v>
      </c>
      <c r="P190" s="27">
        <f t="shared" si="14"/>
        <v>2.35</v>
      </c>
      <c r="Q190" s="27">
        <f t="shared" si="15"/>
        <v>0</v>
      </c>
    </row>
    <row r="191" spans="2:17" ht="15.75" hidden="1" customHeight="1">
      <c r="B191" s="49">
        <v>179</v>
      </c>
      <c r="C191" s="49" t="s">
        <v>163</v>
      </c>
      <c r="D191" s="49" t="s">
        <v>187</v>
      </c>
      <c r="E191" s="49">
        <v>2.4670000000000001</v>
      </c>
      <c r="F191" s="28">
        <v>177</v>
      </c>
      <c r="G191" s="28">
        <v>0</v>
      </c>
      <c r="H191" s="28">
        <v>0</v>
      </c>
      <c r="I191" s="28">
        <v>0</v>
      </c>
      <c r="J191" s="28">
        <v>177</v>
      </c>
      <c r="K191" s="28"/>
      <c r="L191" s="28">
        <v>1</v>
      </c>
      <c r="M191" s="28">
        <f t="shared" si="11"/>
        <v>436.65899999999999</v>
      </c>
      <c r="N191" s="28">
        <f t="shared" si="12"/>
        <v>0</v>
      </c>
      <c r="O191" s="27">
        <f t="shared" si="13"/>
        <v>0</v>
      </c>
      <c r="P191" s="27">
        <f t="shared" si="14"/>
        <v>0</v>
      </c>
      <c r="Q191" s="27">
        <f t="shared" si="15"/>
        <v>436.65899999999999</v>
      </c>
    </row>
    <row r="192" spans="2:17" ht="15.75" hidden="1" customHeight="1">
      <c r="B192" s="49">
        <v>180</v>
      </c>
      <c r="C192" s="49" t="s">
        <v>163</v>
      </c>
      <c r="D192" s="49" t="s">
        <v>187</v>
      </c>
      <c r="E192" s="49">
        <v>4.8330000000000002</v>
      </c>
      <c r="F192" s="28">
        <v>18</v>
      </c>
      <c r="G192" s="28">
        <v>0</v>
      </c>
      <c r="H192" s="28">
        <v>0</v>
      </c>
      <c r="I192" s="28">
        <v>0</v>
      </c>
      <c r="J192" s="28">
        <v>18</v>
      </c>
      <c r="K192" s="28"/>
      <c r="L192" s="28">
        <v>1</v>
      </c>
      <c r="M192" s="28">
        <f t="shared" si="11"/>
        <v>86.994</v>
      </c>
      <c r="N192" s="28">
        <f t="shared" si="12"/>
        <v>0</v>
      </c>
      <c r="O192" s="27">
        <f t="shared" si="13"/>
        <v>0</v>
      </c>
      <c r="P192" s="27">
        <f t="shared" si="14"/>
        <v>0</v>
      </c>
      <c r="Q192" s="27">
        <f t="shared" si="15"/>
        <v>86.994</v>
      </c>
    </row>
    <row r="193" spans="2:17" ht="15.75" hidden="1" customHeight="1">
      <c r="B193" s="49">
        <v>181</v>
      </c>
      <c r="C193" s="49" t="s">
        <v>171</v>
      </c>
      <c r="D193" s="49" t="s">
        <v>187</v>
      </c>
      <c r="E193" s="49">
        <v>3.7</v>
      </c>
      <c r="F193" s="28">
        <v>27</v>
      </c>
      <c r="G193" s="28">
        <v>0</v>
      </c>
      <c r="H193" s="28">
        <v>0</v>
      </c>
      <c r="I193" s="28">
        <v>1</v>
      </c>
      <c r="J193" s="28">
        <v>26</v>
      </c>
      <c r="K193" s="28"/>
      <c r="L193" s="28">
        <v>1</v>
      </c>
      <c r="M193" s="28">
        <f t="shared" si="11"/>
        <v>99.9</v>
      </c>
      <c r="N193" s="28">
        <f t="shared" si="12"/>
        <v>0</v>
      </c>
      <c r="O193" s="27">
        <f t="shared" si="13"/>
        <v>0</v>
      </c>
      <c r="P193" s="27">
        <f t="shared" si="14"/>
        <v>3.7</v>
      </c>
      <c r="Q193" s="27">
        <f t="shared" si="15"/>
        <v>96.2</v>
      </c>
    </row>
    <row r="194" spans="2:17" ht="15.75" hidden="1" customHeight="1">
      <c r="B194" s="49">
        <v>182</v>
      </c>
      <c r="C194" s="49" t="s">
        <v>166</v>
      </c>
      <c r="D194" s="49" t="s">
        <v>186</v>
      </c>
      <c r="E194" s="49">
        <v>2</v>
      </c>
      <c r="F194" s="28">
        <v>25</v>
      </c>
      <c r="G194" s="28">
        <v>0</v>
      </c>
      <c r="H194" s="28">
        <v>0</v>
      </c>
      <c r="I194" s="28">
        <v>3</v>
      </c>
      <c r="J194" s="28">
        <v>22</v>
      </c>
      <c r="K194" s="28" t="s">
        <v>251</v>
      </c>
      <c r="L194" s="28">
        <v>0</v>
      </c>
      <c r="M194" s="28">
        <f t="shared" si="11"/>
        <v>50</v>
      </c>
      <c r="N194" s="28">
        <f t="shared" si="12"/>
        <v>0</v>
      </c>
      <c r="O194" s="27">
        <f t="shared" si="13"/>
        <v>0</v>
      </c>
      <c r="P194" s="27">
        <f t="shared" si="14"/>
        <v>6</v>
      </c>
      <c r="Q194" s="27">
        <f t="shared" si="15"/>
        <v>44</v>
      </c>
    </row>
    <row r="195" spans="2:17" ht="15.75" hidden="1" customHeight="1">
      <c r="B195" s="49">
        <v>183</v>
      </c>
      <c r="C195" s="49" t="s">
        <v>163</v>
      </c>
      <c r="D195" s="49" t="s">
        <v>187</v>
      </c>
      <c r="E195" s="49">
        <v>2.2999999999999998</v>
      </c>
      <c r="F195" s="28">
        <v>18</v>
      </c>
      <c r="G195" s="28">
        <v>0</v>
      </c>
      <c r="H195" s="28">
        <v>0</v>
      </c>
      <c r="I195" s="28">
        <v>1</v>
      </c>
      <c r="J195" s="28">
        <v>17</v>
      </c>
      <c r="K195" s="28"/>
      <c r="L195" s="28">
        <v>1</v>
      </c>
      <c r="M195" s="28">
        <f t="shared" si="11"/>
        <v>41.4</v>
      </c>
      <c r="N195" s="28">
        <f t="shared" si="12"/>
        <v>0</v>
      </c>
      <c r="O195" s="27">
        <f t="shared" si="13"/>
        <v>0</v>
      </c>
      <c r="P195" s="27">
        <f t="shared" si="14"/>
        <v>2.2999999999999998</v>
      </c>
      <c r="Q195" s="27">
        <f t="shared" si="15"/>
        <v>39.099999999999994</v>
      </c>
    </row>
    <row r="196" spans="2:17" ht="15.75" hidden="1" customHeight="1">
      <c r="B196" s="49">
        <v>184</v>
      </c>
      <c r="C196" s="49" t="s">
        <v>163</v>
      </c>
      <c r="D196" s="49" t="s">
        <v>187</v>
      </c>
      <c r="E196" s="49">
        <v>2.25</v>
      </c>
      <c r="F196" s="28">
        <v>37</v>
      </c>
      <c r="G196" s="28">
        <v>0</v>
      </c>
      <c r="H196" s="28">
        <v>0</v>
      </c>
      <c r="I196" s="28">
        <v>0</v>
      </c>
      <c r="J196" s="28">
        <v>37</v>
      </c>
      <c r="K196" s="28"/>
      <c r="L196" s="28">
        <v>1</v>
      </c>
      <c r="M196" s="28">
        <f t="shared" si="11"/>
        <v>83.25</v>
      </c>
      <c r="N196" s="28">
        <f t="shared" si="12"/>
        <v>0</v>
      </c>
      <c r="O196" s="27">
        <f t="shared" si="13"/>
        <v>0</v>
      </c>
      <c r="P196" s="27">
        <f t="shared" si="14"/>
        <v>0</v>
      </c>
      <c r="Q196" s="27">
        <f t="shared" si="15"/>
        <v>83.25</v>
      </c>
    </row>
    <row r="197" spans="2:17" ht="15.75" hidden="1" customHeight="1">
      <c r="B197" s="49">
        <v>185</v>
      </c>
      <c r="C197" s="49" t="s">
        <v>163</v>
      </c>
      <c r="D197" s="49" t="s">
        <v>187</v>
      </c>
      <c r="E197" s="49">
        <v>2.2669999999999999</v>
      </c>
      <c r="F197" s="28">
        <v>106</v>
      </c>
      <c r="G197" s="28">
        <v>0</v>
      </c>
      <c r="H197" s="28">
        <v>0</v>
      </c>
      <c r="I197" s="28">
        <v>2</v>
      </c>
      <c r="J197" s="28">
        <v>104</v>
      </c>
      <c r="K197" s="28"/>
      <c r="L197" s="28">
        <v>1</v>
      </c>
      <c r="M197" s="28">
        <f t="shared" si="11"/>
        <v>240.30199999999999</v>
      </c>
      <c r="N197" s="28">
        <f t="shared" si="12"/>
        <v>0</v>
      </c>
      <c r="O197" s="27">
        <f t="shared" si="13"/>
        <v>0</v>
      </c>
      <c r="P197" s="27">
        <f t="shared" si="14"/>
        <v>4.5339999999999998</v>
      </c>
      <c r="Q197" s="27">
        <f t="shared" si="15"/>
        <v>235.768</v>
      </c>
    </row>
    <row r="198" spans="2:17" ht="15.75" hidden="1" customHeight="1">
      <c r="B198" s="49">
        <v>186</v>
      </c>
      <c r="C198" s="49" t="s">
        <v>163</v>
      </c>
      <c r="D198" s="49" t="s">
        <v>187</v>
      </c>
      <c r="E198" s="49">
        <v>2.2669999999999999</v>
      </c>
      <c r="F198" s="28">
        <v>93</v>
      </c>
      <c r="G198" s="28">
        <v>0</v>
      </c>
      <c r="H198" s="28">
        <v>0</v>
      </c>
      <c r="I198" s="28">
        <v>0</v>
      </c>
      <c r="J198" s="28">
        <v>93</v>
      </c>
      <c r="K198" s="28"/>
      <c r="L198" s="28">
        <v>1</v>
      </c>
      <c r="M198" s="28">
        <f t="shared" si="11"/>
        <v>210.83099999999999</v>
      </c>
      <c r="N198" s="28">
        <f t="shared" si="12"/>
        <v>0</v>
      </c>
      <c r="O198" s="27">
        <f t="shared" si="13"/>
        <v>0</v>
      </c>
      <c r="P198" s="27">
        <f t="shared" si="14"/>
        <v>0</v>
      </c>
      <c r="Q198" s="27">
        <f t="shared" si="15"/>
        <v>210.83099999999999</v>
      </c>
    </row>
    <row r="199" spans="2:17" ht="15.75" hidden="1" customHeight="1">
      <c r="B199" s="49">
        <v>187</v>
      </c>
      <c r="C199" s="37" t="s">
        <v>167</v>
      </c>
      <c r="D199" s="49" t="s">
        <v>187</v>
      </c>
      <c r="E199" s="49">
        <v>5.4669999999999996</v>
      </c>
      <c r="F199" s="28">
        <v>414</v>
      </c>
      <c r="G199" s="28">
        <v>0</v>
      </c>
      <c r="H199" s="28">
        <v>0</v>
      </c>
      <c r="I199" s="28">
        <v>2</v>
      </c>
      <c r="J199" s="28">
        <v>412</v>
      </c>
      <c r="K199" s="28"/>
      <c r="L199" s="28">
        <v>1</v>
      </c>
      <c r="M199" s="28">
        <f t="shared" si="11"/>
        <v>2263.3379999999997</v>
      </c>
      <c r="N199" s="28">
        <f t="shared" si="12"/>
        <v>0</v>
      </c>
      <c r="O199" s="27">
        <f t="shared" si="13"/>
        <v>0</v>
      </c>
      <c r="P199" s="27">
        <f t="shared" si="14"/>
        <v>10.933999999999999</v>
      </c>
      <c r="Q199" s="27">
        <f t="shared" si="15"/>
        <v>2252.404</v>
      </c>
    </row>
    <row r="200" spans="2:17" ht="15.75" hidden="1" customHeight="1">
      <c r="B200" s="49">
        <v>188</v>
      </c>
      <c r="C200" s="49" t="s">
        <v>163</v>
      </c>
      <c r="D200" s="49" t="s">
        <v>187</v>
      </c>
      <c r="E200" s="49">
        <v>2.0670000000000002</v>
      </c>
      <c r="F200" s="28">
        <v>164</v>
      </c>
      <c r="G200" s="28">
        <v>0</v>
      </c>
      <c r="H200" s="28">
        <v>0</v>
      </c>
      <c r="I200" s="28">
        <v>0</v>
      </c>
      <c r="J200" s="28">
        <v>164</v>
      </c>
      <c r="K200" s="28"/>
      <c r="L200" s="28">
        <v>1</v>
      </c>
      <c r="M200" s="28">
        <f t="shared" si="11"/>
        <v>338.98800000000006</v>
      </c>
      <c r="N200" s="28">
        <f t="shared" si="12"/>
        <v>0</v>
      </c>
      <c r="O200" s="27">
        <f t="shared" si="13"/>
        <v>0</v>
      </c>
      <c r="P200" s="27">
        <f t="shared" si="14"/>
        <v>0</v>
      </c>
      <c r="Q200" s="27">
        <f t="shared" si="15"/>
        <v>338.98800000000006</v>
      </c>
    </row>
    <row r="201" spans="2:17" ht="15.75" hidden="1" customHeight="1">
      <c r="B201" s="49">
        <v>189</v>
      </c>
      <c r="C201" s="49" t="s">
        <v>163</v>
      </c>
      <c r="D201" s="49" t="s">
        <v>187</v>
      </c>
      <c r="E201" s="49">
        <v>2.617</v>
      </c>
      <c r="F201" s="28">
        <v>482</v>
      </c>
      <c r="G201" s="28">
        <v>0</v>
      </c>
      <c r="H201" s="28">
        <v>0</v>
      </c>
      <c r="I201" s="28">
        <v>6</v>
      </c>
      <c r="J201" s="28">
        <v>476</v>
      </c>
      <c r="K201" s="28"/>
      <c r="L201" s="28">
        <v>1</v>
      </c>
      <c r="M201" s="28">
        <f t="shared" si="11"/>
        <v>1261.394</v>
      </c>
      <c r="N201" s="28">
        <f t="shared" si="12"/>
        <v>0</v>
      </c>
      <c r="O201" s="27">
        <f t="shared" si="13"/>
        <v>0</v>
      </c>
      <c r="P201" s="27">
        <f t="shared" si="14"/>
        <v>15.702</v>
      </c>
      <c r="Q201" s="27">
        <f t="shared" si="15"/>
        <v>1245.692</v>
      </c>
    </row>
    <row r="202" spans="2:17" ht="15.75" hidden="1" customHeight="1">
      <c r="B202" s="49">
        <v>190</v>
      </c>
      <c r="C202" s="49" t="s">
        <v>171</v>
      </c>
      <c r="D202" s="49" t="s">
        <v>186</v>
      </c>
      <c r="E202" s="49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 t="s">
        <v>252</v>
      </c>
      <c r="L202" s="28">
        <v>0</v>
      </c>
      <c r="M202" s="28">
        <f t="shared" si="11"/>
        <v>0</v>
      </c>
      <c r="N202" s="28">
        <f t="shared" si="12"/>
        <v>0</v>
      </c>
      <c r="O202" s="27">
        <f t="shared" si="13"/>
        <v>0</v>
      </c>
      <c r="P202" s="27">
        <f t="shared" si="14"/>
        <v>0</v>
      </c>
      <c r="Q202" s="27">
        <f t="shared" si="15"/>
        <v>0</v>
      </c>
    </row>
    <row r="203" spans="2:17" ht="15.75" hidden="1" customHeight="1">
      <c r="B203" s="49">
        <v>191</v>
      </c>
      <c r="C203" s="49" t="s">
        <v>164</v>
      </c>
      <c r="D203" s="49" t="s">
        <v>187</v>
      </c>
      <c r="E203" s="49">
        <v>4.5170000000000003</v>
      </c>
      <c r="F203" s="28">
        <v>2</v>
      </c>
      <c r="G203" s="28">
        <v>0</v>
      </c>
      <c r="H203" s="28">
        <v>0</v>
      </c>
      <c r="I203" s="28">
        <v>0</v>
      </c>
      <c r="J203" s="28">
        <v>2</v>
      </c>
      <c r="K203" s="28"/>
      <c r="L203" s="28">
        <v>1</v>
      </c>
      <c r="M203" s="28">
        <f t="shared" si="11"/>
        <v>9.0340000000000007</v>
      </c>
      <c r="N203" s="28">
        <f t="shared" si="12"/>
        <v>0</v>
      </c>
      <c r="O203" s="27">
        <f t="shared" si="13"/>
        <v>0</v>
      </c>
      <c r="P203" s="27">
        <f t="shared" si="14"/>
        <v>0</v>
      </c>
      <c r="Q203" s="27">
        <f t="shared" si="15"/>
        <v>9.0340000000000007</v>
      </c>
    </row>
    <row r="204" spans="2:17" ht="15.75" hidden="1" customHeight="1">
      <c r="B204" s="49">
        <v>192</v>
      </c>
      <c r="C204" s="49" t="s">
        <v>325</v>
      </c>
      <c r="D204" s="49" t="s">
        <v>186</v>
      </c>
      <c r="E204" s="49">
        <v>7.2830000000000004</v>
      </c>
      <c r="F204" s="28">
        <v>83</v>
      </c>
      <c r="G204" s="28">
        <v>0</v>
      </c>
      <c r="H204" s="28">
        <v>0</v>
      </c>
      <c r="I204" s="28">
        <v>0</v>
      </c>
      <c r="J204" s="28">
        <v>83</v>
      </c>
      <c r="K204" s="28" t="s">
        <v>253</v>
      </c>
      <c r="L204" s="28">
        <v>0</v>
      </c>
      <c r="M204" s="28">
        <f t="shared" si="11"/>
        <v>604.48900000000003</v>
      </c>
      <c r="N204" s="28">
        <f t="shared" si="12"/>
        <v>0</v>
      </c>
      <c r="O204" s="27">
        <f t="shared" si="13"/>
        <v>0</v>
      </c>
      <c r="P204" s="27">
        <f t="shared" si="14"/>
        <v>0</v>
      </c>
      <c r="Q204" s="27">
        <f t="shared" si="15"/>
        <v>604.48900000000003</v>
      </c>
    </row>
    <row r="205" spans="2:17" ht="15.75" hidden="1" customHeight="1">
      <c r="B205" s="49">
        <v>193</v>
      </c>
      <c r="C205" s="49" t="s">
        <v>163</v>
      </c>
      <c r="D205" s="49" t="s">
        <v>187</v>
      </c>
      <c r="E205" s="49">
        <v>2.3330000000000002</v>
      </c>
      <c r="F205" s="28">
        <v>157</v>
      </c>
      <c r="G205" s="28">
        <v>0</v>
      </c>
      <c r="H205" s="28">
        <v>0</v>
      </c>
      <c r="I205" s="28">
        <v>0</v>
      </c>
      <c r="J205" s="28">
        <v>157</v>
      </c>
      <c r="K205" s="28"/>
      <c r="L205" s="28">
        <v>1</v>
      </c>
      <c r="M205" s="28">
        <f t="shared" ref="M205:M268" si="16">E205*F205</f>
        <v>366.28100000000001</v>
      </c>
      <c r="N205" s="28">
        <f t="shared" ref="N205:N268" si="17">E205*G205</f>
        <v>0</v>
      </c>
      <c r="O205" s="27">
        <f t="shared" ref="O205:O268" si="18">E205*H205</f>
        <v>0</v>
      </c>
      <c r="P205" s="27">
        <f t="shared" ref="P205:P268" si="19">E205*I205</f>
        <v>0</v>
      </c>
      <c r="Q205" s="27">
        <f t="shared" ref="Q205:Q268" si="20">E205*J205</f>
        <v>366.28100000000001</v>
      </c>
    </row>
    <row r="206" spans="2:17" ht="15.75" hidden="1" customHeight="1">
      <c r="B206" s="49">
        <v>194</v>
      </c>
      <c r="C206" s="49" t="s">
        <v>166</v>
      </c>
      <c r="D206" s="49" t="s">
        <v>186</v>
      </c>
      <c r="E206" s="49">
        <v>0.93</v>
      </c>
      <c r="F206" s="28">
        <v>1</v>
      </c>
      <c r="G206" s="28">
        <v>0</v>
      </c>
      <c r="H206" s="28">
        <v>0</v>
      </c>
      <c r="I206" s="28">
        <v>1</v>
      </c>
      <c r="J206" s="28">
        <v>0</v>
      </c>
      <c r="K206" s="28" t="s">
        <v>254</v>
      </c>
      <c r="L206" s="28">
        <v>0</v>
      </c>
      <c r="M206" s="28">
        <f t="shared" si="16"/>
        <v>0.93</v>
      </c>
      <c r="N206" s="28">
        <f t="shared" si="17"/>
        <v>0</v>
      </c>
      <c r="O206" s="27">
        <f t="shared" si="18"/>
        <v>0</v>
      </c>
      <c r="P206" s="27">
        <f t="shared" si="19"/>
        <v>0.93</v>
      </c>
      <c r="Q206" s="27">
        <f t="shared" si="20"/>
        <v>0</v>
      </c>
    </row>
    <row r="207" spans="2:17" ht="15.75" hidden="1" customHeight="1">
      <c r="B207" s="49">
        <v>195</v>
      </c>
      <c r="C207" s="37" t="s">
        <v>167</v>
      </c>
      <c r="D207" s="49" t="s">
        <v>186</v>
      </c>
      <c r="E207" s="49">
        <v>2.8330000000000002</v>
      </c>
      <c r="F207" s="28">
        <v>111</v>
      </c>
      <c r="G207" s="28">
        <v>0</v>
      </c>
      <c r="H207" s="28">
        <v>0</v>
      </c>
      <c r="I207" s="28">
        <v>1</v>
      </c>
      <c r="J207" s="28">
        <v>110</v>
      </c>
      <c r="K207" s="28" t="s">
        <v>255</v>
      </c>
      <c r="L207" s="28">
        <v>0</v>
      </c>
      <c r="M207" s="28">
        <f t="shared" si="16"/>
        <v>314.46300000000002</v>
      </c>
      <c r="N207" s="28">
        <f t="shared" si="17"/>
        <v>0</v>
      </c>
      <c r="O207" s="27">
        <f t="shared" si="18"/>
        <v>0</v>
      </c>
      <c r="P207" s="27">
        <f t="shared" si="19"/>
        <v>2.8330000000000002</v>
      </c>
      <c r="Q207" s="27">
        <f t="shared" si="20"/>
        <v>311.63</v>
      </c>
    </row>
    <row r="208" spans="2:17" ht="15.75" hidden="1" customHeight="1">
      <c r="B208" s="49">
        <v>196</v>
      </c>
      <c r="C208" s="49" t="s">
        <v>171</v>
      </c>
      <c r="D208" s="49" t="s">
        <v>186</v>
      </c>
      <c r="E208" s="49">
        <v>6.28</v>
      </c>
      <c r="F208" s="28">
        <v>2201</v>
      </c>
      <c r="G208" s="28">
        <v>0</v>
      </c>
      <c r="H208" s="28">
        <v>0</v>
      </c>
      <c r="I208" s="28">
        <v>14</v>
      </c>
      <c r="J208" s="28">
        <v>2187</v>
      </c>
      <c r="K208" s="28" t="s">
        <v>256</v>
      </c>
      <c r="L208" s="28">
        <v>0</v>
      </c>
      <c r="M208" s="28">
        <f t="shared" si="16"/>
        <v>13822.28</v>
      </c>
      <c r="N208" s="28">
        <f t="shared" si="17"/>
        <v>0</v>
      </c>
      <c r="O208" s="27">
        <f t="shared" si="18"/>
        <v>0</v>
      </c>
      <c r="P208" s="27">
        <f t="shared" si="19"/>
        <v>87.92</v>
      </c>
      <c r="Q208" s="27">
        <f t="shared" si="20"/>
        <v>13734.36</v>
      </c>
    </row>
    <row r="209" spans="2:17" ht="15.75" hidden="1" customHeight="1">
      <c r="B209" s="49">
        <v>197</v>
      </c>
      <c r="C209" s="49" t="s">
        <v>171</v>
      </c>
      <c r="D209" s="49" t="s">
        <v>186</v>
      </c>
      <c r="E209" s="49">
        <v>5.4</v>
      </c>
      <c r="F209" s="28">
        <v>584</v>
      </c>
      <c r="G209" s="28">
        <v>0</v>
      </c>
      <c r="H209" s="28">
        <v>0</v>
      </c>
      <c r="I209" s="28">
        <v>3</v>
      </c>
      <c r="J209" s="28">
        <v>581</v>
      </c>
      <c r="K209" s="28" t="s">
        <v>257</v>
      </c>
      <c r="L209" s="28">
        <v>0</v>
      </c>
      <c r="M209" s="28">
        <f t="shared" si="16"/>
        <v>3153.6000000000004</v>
      </c>
      <c r="N209" s="28">
        <f t="shared" si="17"/>
        <v>0</v>
      </c>
      <c r="O209" s="27">
        <f t="shared" si="18"/>
        <v>0</v>
      </c>
      <c r="P209" s="27">
        <f t="shared" si="19"/>
        <v>16.200000000000003</v>
      </c>
      <c r="Q209" s="27">
        <f t="shared" si="20"/>
        <v>3137.4</v>
      </c>
    </row>
    <row r="210" spans="2:17" ht="15.75" hidden="1" customHeight="1">
      <c r="B210" s="49">
        <v>198</v>
      </c>
      <c r="C210" s="49" t="s">
        <v>163</v>
      </c>
      <c r="D210" s="49" t="s">
        <v>187</v>
      </c>
      <c r="E210" s="49">
        <v>5.3330000000000002</v>
      </c>
      <c r="F210" s="28">
        <v>1028</v>
      </c>
      <c r="G210" s="28">
        <v>0</v>
      </c>
      <c r="H210" s="28">
        <v>0</v>
      </c>
      <c r="I210" s="28">
        <v>2</v>
      </c>
      <c r="J210" s="28">
        <v>1026</v>
      </c>
      <c r="K210" s="28"/>
      <c r="L210" s="28">
        <v>1</v>
      </c>
      <c r="M210" s="28">
        <f t="shared" si="16"/>
        <v>5482.3240000000005</v>
      </c>
      <c r="N210" s="28">
        <f t="shared" si="17"/>
        <v>0</v>
      </c>
      <c r="O210" s="27">
        <f t="shared" si="18"/>
        <v>0</v>
      </c>
      <c r="P210" s="27">
        <f t="shared" si="19"/>
        <v>10.666</v>
      </c>
      <c r="Q210" s="27">
        <f t="shared" si="20"/>
        <v>5471.6580000000004</v>
      </c>
    </row>
    <row r="211" spans="2:17" ht="15.75" hidden="1" customHeight="1">
      <c r="B211" s="49">
        <v>199</v>
      </c>
      <c r="C211" s="49" t="s">
        <v>171</v>
      </c>
      <c r="D211" s="49" t="s">
        <v>187</v>
      </c>
      <c r="E211" s="49">
        <v>7.6669999999999998</v>
      </c>
      <c r="F211" s="28">
        <v>2201</v>
      </c>
      <c r="G211" s="28">
        <v>0</v>
      </c>
      <c r="H211" s="28">
        <v>0</v>
      </c>
      <c r="I211" s="28">
        <v>14</v>
      </c>
      <c r="J211" s="28">
        <v>2187</v>
      </c>
      <c r="K211" s="28"/>
      <c r="L211" s="28">
        <v>1</v>
      </c>
      <c r="M211" s="28">
        <f t="shared" si="16"/>
        <v>16875.066999999999</v>
      </c>
      <c r="N211" s="28">
        <f t="shared" si="17"/>
        <v>0</v>
      </c>
      <c r="O211" s="27">
        <f t="shared" si="18"/>
        <v>0</v>
      </c>
      <c r="P211" s="27">
        <f t="shared" si="19"/>
        <v>107.33799999999999</v>
      </c>
      <c r="Q211" s="27">
        <f t="shared" si="20"/>
        <v>16767.728999999999</v>
      </c>
    </row>
    <row r="212" spans="2:17" ht="15.75" hidden="1" customHeight="1">
      <c r="B212" s="49">
        <v>200</v>
      </c>
      <c r="C212" s="49" t="s">
        <v>163</v>
      </c>
      <c r="D212" s="49" t="s">
        <v>187</v>
      </c>
      <c r="E212" s="49">
        <v>6.3330000000000002</v>
      </c>
      <c r="F212" s="28">
        <v>974</v>
      </c>
      <c r="G212" s="28">
        <v>0</v>
      </c>
      <c r="H212" s="28">
        <v>0</v>
      </c>
      <c r="I212" s="28">
        <v>13</v>
      </c>
      <c r="J212" s="28">
        <v>961</v>
      </c>
      <c r="K212" s="28"/>
      <c r="L212" s="28">
        <v>1</v>
      </c>
      <c r="M212" s="28">
        <f t="shared" si="16"/>
        <v>6168.3420000000006</v>
      </c>
      <c r="N212" s="28">
        <f t="shared" si="17"/>
        <v>0</v>
      </c>
      <c r="O212" s="27">
        <f t="shared" si="18"/>
        <v>0</v>
      </c>
      <c r="P212" s="27">
        <f t="shared" si="19"/>
        <v>82.329000000000008</v>
      </c>
      <c r="Q212" s="27">
        <f t="shared" si="20"/>
        <v>6086.0129999999999</v>
      </c>
    </row>
    <row r="213" spans="2:17" ht="15.75" hidden="1" customHeight="1">
      <c r="B213" s="49">
        <v>201</v>
      </c>
      <c r="C213" s="49" t="s">
        <v>163</v>
      </c>
      <c r="D213" s="49" t="s">
        <v>187</v>
      </c>
      <c r="E213" s="49">
        <v>6.55</v>
      </c>
      <c r="F213" s="28">
        <v>895</v>
      </c>
      <c r="G213" s="28">
        <v>0</v>
      </c>
      <c r="H213" s="28">
        <v>0</v>
      </c>
      <c r="I213" s="28">
        <v>0</v>
      </c>
      <c r="J213" s="28">
        <v>895</v>
      </c>
      <c r="K213" s="28"/>
      <c r="L213" s="28">
        <v>1</v>
      </c>
      <c r="M213" s="28">
        <f t="shared" si="16"/>
        <v>5862.25</v>
      </c>
      <c r="N213" s="28">
        <f t="shared" si="17"/>
        <v>0</v>
      </c>
      <c r="O213" s="27">
        <f t="shared" si="18"/>
        <v>0</v>
      </c>
      <c r="P213" s="27">
        <f t="shared" si="19"/>
        <v>0</v>
      </c>
      <c r="Q213" s="27">
        <f t="shared" si="20"/>
        <v>5862.25</v>
      </c>
    </row>
    <row r="214" spans="2:17" ht="15.75" hidden="1" customHeight="1">
      <c r="B214" s="49">
        <v>202</v>
      </c>
      <c r="C214" s="49" t="s">
        <v>164</v>
      </c>
      <c r="D214" s="49" t="s">
        <v>187</v>
      </c>
      <c r="E214" s="49">
        <v>2.4329999999999998</v>
      </c>
      <c r="F214" s="28">
        <v>17</v>
      </c>
      <c r="G214" s="28">
        <v>0</v>
      </c>
      <c r="H214" s="28">
        <v>0</v>
      </c>
      <c r="I214" s="28">
        <v>0</v>
      </c>
      <c r="J214" s="28">
        <v>17</v>
      </c>
      <c r="K214" s="28"/>
      <c r="L214" s="28">
        <v>1</v>
      </c>
      <c r="M214" s="28">
        <f t="shared" si="16"/>
        <v>41.360999999999997</v>
      </c>
      <c r="N214" s="28">
        <f t="shared" si="17"/>
        <v>0</v>
      </c>
      <c r="O214" s="27">
        <f t="shared" si="18"/>
        <v>0</v>
      </c>
      <c r="P214" s="27">
        <f t="shared" si="19"/>
        <v>0</v>
      </c>
      <c r="Q214" s="27">
        <f t="shared" si="20"/>
        <v>41.360999999999997</v>
      </c>
    </row>
    <row r="215" spans="2:17" ht="15.75" hidden="1" customHeight="1">
      <c r="B215" s="49">
        <v>203</v>
      </c>
      <c r="C215" s="37" t="s">
        <v>167</v>
      </c>
      <c r="D215" s="49" t="s">
        <v>187</v>
      </c>
      <c r="E215" s="49">
        <v>5.55</v>
      </c>
      <c r="F215" s="28">
        <v>384</v>
      </c>
      <c r="G215" s="28">
        <v>0</v>
      </c>
      <c r="H215" s="28">
        <v>0</v>
      </c>
      <c r="I215" s="28">
        <v>2</v>
      </c>
      <c r="J215" s="28">
        <v>382</v>
      </c>
      <c r="K215" s="28"/>
      <c r="L215" s="28">
        <v>1</v>
      </c>
      <c r="M215" s="28">
        <f t="shared" si="16"/>
        <v>2131.1999999999998</v>
      </c>
      <c r="N215" s="28">
        <f t="shared" si="17"/>
        <v>0</v>
      </c>
      <c r="O215" s="27">
        <f t="shared" si="18"/>
        <v>0</v>
      </c>
      <c r="P215" s="27">
        <f t="shared" si="19"/>
        <v>11.1</v>
      </c>
      <c r="Q215" s="27">
        <f t="shared" si="20"/>
        <v>2120.1</v>
      </c>
    </row>
    <row r="216" spans="2:17" ht="15.75" hidden="1" customHeight="1">
      <c r="B216" s="49">
        <v>204</v>
      </c>
      <c r="C216" s="49" t="s">
        <v>171</v>
      </c>
      <c r="D216" s="49" t="s">
        <v>187</v>
      </c>
      <c r="E216" s="49">
        <v>2.65</v>
      </c>
      <c r="F216" s="28">
        <v>2201</v>
      </c>
      <c r="G216" s="28">
        <v>0</v>
      </c>
      <c r="H216" s="28">
        <v>0</v>
      </c>
      <c r="I216" s="28">
        <v>14</v>
      </c>
      <c r="J216" s="28">
        <v>2187</v>
      </c>
      <c r="K216" s="28"/>
      <c r="L216" s="28">
        <v>1</v>
      </c>
      <c r="M216" s="28">
        <f t="shared" si="16"/>
        <v>5832.65</v>
      </c>
      <c r="N216" s="28">
        <f t="shared" si="17"/>
        <v>0</v>
      </c>
      <c r="O216" s="27">
        <f t="shared" si="18"/>
        <v>0</v>
      </c>
      <c r="P216" s="27">
        <f t="shared" si="19"/>
        <v>37.1</v>
      </c>
      <c r="Q216" s="27">
        <f t="shared" si="20"/>
        <v>5795.55</v>
      </c>
    </row>
    <row r="217" spans="2:17" ht="15.75" hidden="1" customHeight="1">
      <c r="B217" s="49">
        <v>205</v>
      </c>
      <c r="C217" s="49" t="s">
        <v>163</v>
      </c>
      <c r="D217" s="49" t="s">
        <v>187</v>
      </c>
      <c r="E217" s="49">
        <v>1.7829999999999999</v>
      </c>
      <c r="F217" s="28">
        <v>284</v>
      </c>
      <c r="G217" s="28">
        <v>0</v>
      </c>
      <c r="H217" s="28">
        <v>0</v>
      </c>
      <c r="I217" s="28">
        <v>2</v>
      </c>
      <c r="J217" s="28">
        <v>282</v>
      </c>
      <c r="K217" s="28"/>
      <c r="L217" s="28">
        <v>1</v>
      </c>
      <c r="M217" s="28">
        <f t="shared" si="16"/>
        <v>506.37199999999996</v>
      </c>
      <c r="N217" s="28">
        <f t="shared" si="17"/>
        <v>0</v>
      </c>
      <c r="O217" s="27">
        <f t="shared" si="18"/>
        <v>0</v>
      </c>
      <c r="P217" s="27">
        <f t="shared" si="19"/>
        <v>3.5659999999999998</v>
      </c>
      <c r="Q217" s="27">
        <f t="shared" si="20"/>
        <v>502.80599999999998</v>
      </c>
    </row>
    <row r="218" spans="2:17" ht="15.75" hidden="1" customHeight="1">
      <c r="B218" s="49">
        <v>206</v>
      </c>
      <c r="C218" s="49" t="s">
        <v>163</v>
      </c>
      <c r="D218" s="49" t="s">
        <v>187</v>
      </c>
      <c r="E218" s="49">
        <v>2.6</v>
      </c>
      <c r="F218" s="28">
        <v>134</v>
      </c>
      <c r="G218" s="28">
        <v>0</v>
      </c>
      <c r="H218" s="28">
        <v>0</v>
      </c>
      <c r="I218" s="28">
        <v>0</v>
      </c>
      <c r="J218" s="28">
        <v>134</v>
      </c>
      <c r="K218" s="28"/>
      <c r="L218" s="28">
        <v>1</v>
      </c>
      <c r="M218" s="28">
        <f t="shared" si="16"/>
        <v>348.40000000000003</v>
      </c>
      <c r="N218" s="28">
        <f t="shared" si="17"/>
        <v>0</v>
      </c>
      <c r="O218" s="27">
        <f t="shared" si="18"/>
        <v>0</v>
      </c>
      <c r="P218" s="27">
        <f t="shared" si="19"/>
        <v>0</v>
      </c>
      <c r="Q218" s="27">
        <f t="shared" si="20"/>
        <v>348.40000000000003</v>
      </c>
    </row>
    <row r="219" spans="2:17" ht="15.75" hidden="1" customHeight="1">
      <c r="B219" s="49">
        <v>207</v>
      </c>
      <c r="C219" s="49" t="s">
        <v>163</v>
      </c>
      <c r="D219" s="49" t="s">
        <v>187</v>
      </c>
      <c r="E219" s="49">
        <v>2.4169999999999998</v>
      </c>
      <c r="F219" s="28">
        <v>102</v>
      </c>
      <c r="G219" s="28">
        <v>0</v>
      </c>
      <c r="H219" s="28">
        <v>0</v>
      </c>
      <c r="I219" s="28">
        <v>5</v>
      </c>
      <c r="J219" s="28">
        <v>97</v>
      </c>
      <c r="K219" s="28"/>
      <c r="L219" s="28">
        <v>1</v>
      </c>
      <c r="M219" s="28">
        <f t="shared" si="16"/>
        <v>246.53399999999999</v>
      </c>
      <c r="N219" s="28">
        <f t="shared" si="17"/>
        <v>0</v>
      </c>
      <c r="O219" s="27">
        <f t="shared" si="18"/>
        <v>0</v>
      </c>
      <c r="P219" s="27">
        <f t="shared" si="19"/>
        <v>12.084999999999999</v>
      </c>
      <c r="Q219" s="27">
        <f t="shared" si="20"/>
        <v>234.44899999999998</v>
      </c>
    </row>
    <row r="220" spans="2:17" ht="15.75" hidden="1" customHeight="1">
      <c r="B220" s="49">
        <v>208</v>
      </c>
      <c r="C220" s="49" t="s">
        <v>163</v>
      </c>
      <c r="D220" s="49" t="s">
        <v>187</v>
      </c>
      <c r="E220" s="49">
        <v>2.2999999999999998</v>
      </c>
      <c r="F220" s="28">
        <v>7</v>
      </c>
      <c r="G220" s="28">
        <v>0</v>
      </c>
      <c r="H220" s="28">
        <v>0</v>
      </c>
      <c r="I220" s="28">
        <v>0</v>
      </c>
      <c r="J220" s="28">
        <v>7</v>
      </c>
      <c r="K220" s="28"/>
      <c r="L220" s="28">
        <v>1</v>
      </c>
      <c r="M220" s="28">
        <f t="shared" si="16"/>
        <v>16.099999999999998</v>
      </c>
      <c r="N220" s="28">
        <f t="shared" si="17"/>
        <v>0</v>
      </c>
      <c r="O220" s="27">
        <f t="shared" si="18"/>
        <v>0</v>
      </c>
      <c r="P220" s="27">
        <f t="shared" si="19"/>
        <v>0</v>
      </c>
      <c r="Q220" s="27">
        <f t="shared" si="20"/>
        <v>16.099999999999998</v>
      </c>
    </row>
    <row r="221" spans="2:17" ht="15.75" hidden="1" customHeight="1">
      <c r="B221" s="49">
        <v>209</v>
      </c>
      <c r="C221" s="49" t="s">
        <v>163</v>
      </c>
      <c r="D221" s="49" t="s">
        <v>187</v>
      </c>
      <c r="E221" s="49">
        <v>1.9330000000000001</v>
      </c>
      <c r="F221" s="28">
        <v>31</v>
      </c>
      <c r="G221" s="28">
        <v>0</v>
      </c>
      <c r="H221" s="28">
        <v>0</v>
      </c>
      <c r="I221" s="28">
        <v>0</v>
      </c>
      <c r="J221" s="28">
        <v>31</v>
      </c>
      <c r="K221" s="28"/>
      <c r="L221" s="28">
        <v>1</v>
      </c>
      <c r="M221" s="28">
        <f t="shared" si="16"/>
        <v>59.923000000000002</v>
      </c>
      <c r="N221" s="28">
        <f t="shared" si="17"/>
        <v>0</v>
      </c>
      <c r="O221" s="27">
        <f t="shared" si="18"/>
        <v>0</v>
      </c>
      <c r="P221" s="27">
        <f t="shared" si="19"/>
        <v>0</v>
      </c>
      <c r="Q221" s="27">
        <f t="shared" si="20"/>
        <v>59.923000000000002</v>
      </c>
    </row>
    <row r="222" spans="2:17" ht="15.75" hidden="1" customHeight="1">
      <c r="B222" s="49">
        <v>210</v>
      </c>
      <c r="C222" s="37" t="s">
        <v>167</v>
      </c>
      <c r="D222" s="49" t="s">
        <v>187</v>
      </c>
      <c r="E222" s="49">
        <v>6</v>
      </c>
      <c r="F222" s="28">
        <v>20</v>
      </c>
      <c r="G222" s="28">
        <v>0</v>
      </c>
      <c r="H222" s="28">
        <v>0</v>
      </c>
      <c r="I222" s="28">
        <v>6</v>
      </c>
      <c r="J222" s="28">
        <v>14</v>
      </c>
      <c r="K222" s="28"/>
      <c r="L222" s="28">
        <v>1</v>
      </c>
      <c r="M222" s="28">
        <f t="shared" si="16"/>
        <v>120</v>
      </c>
      <c r="N222" s="28">
        <f t="shared" si="17"/>
        <v>0</v>
      </c>
      <c r="O222" s="27">
        <f t="shared" si="18"/>
        <v>0</v>
      </c>
      <c r="P222" s="27">
        <f t="shared" si="19"/>
        <v>36</v>
      </c>
      <c r="Q222" s="27">
        <f t="shared" si="20"/>
        <v>84</v>
      </c>
    </row>
    <row r="223" spans="2:17" ht="15.75" hidden="1" customHeight="1">
      <c r="B223" s="49">
        <v>211</v>
      </c>
      <c r="C223" s="49" t="s">
        <v>164</v>
      </c>
      <c r="D223" s="49" t="s">
        <v>187</v>
      </c>
      <c r="E223" s="49">
        <v>3.883</v>
      </c>
      <c r="F223" s="28">
        <v>85</v>
      </c>
      <c r="G223" s="28">
        <v>0</v>
      </c>
      <c r="H223" s="28">
        <v>0</v>
      </c>
      <c r="I223" s="28">
        <v>0</v>
      </c>
      <c r="J223" s="28">
        <v>85</v>
      </c>
      <c r="K223" s="28"/>
      <c r="L223" s="28">
        <v>1</v>
      </c>
      <c r="M223" s="28">
        <f t="shared" si="16"/>
        <v>330.05500000000001</v>
      </c>
      <c r="N223" s="28">
        <f t="shared" si="17"/>
        <v>0</v>
      </c>
      <c r="O223" s="27">
        <f t="shared" si="18"/>
        <v>0</v>
      </c>
      <c r="P223" s="27">
        <f t="shared" si="19"/>
        <v>0</v>
      </c>
      <c r="Q223" s="27">
        <f t="shared" si="20"/>
        <v>330.05500000000001</v>
      </c>
    </row>
    <row r="224" spans="2:17" ht="15.75" hidden="1" customHeight="1">
      <c r="B224" s="49">
        <v>212</v>
      </c>
      <c r="C224" s="49" t="s">
        <v>163</v>
      </c>
      <c r="D224" s="49" t="s">
        <v>187</v>
      </c>
      <c r="E224" s="49">
        <v>2.5670000000000002</v>
      </c>
      <c r="F224" s="28">
        <v>33</v>
      </c>
      <c r="G224" s="28">
        <v>0</v>
      </c>
      <c r="H224" s="28">
        <v>0</v>
      </c>
      <c r="I224" s="28">
        <v>2</v>
      </c>
      <c r="J224" s="28">
        <v>31</v>
      </c>
      <c r="K224" s="28"/>
      <c r="L224" s="28">
        <v>1</v>
      </c>
      <c r="M224" s="28">
        <f t="shared" si="16"/>
        <v>84.711000000000013</v>
      </c>
      <c r="N224" s="28">
        <f t="shared" si="17"/>
        <v>0</v>
      </c>
      <c r="O224" s="27">
        <f t="shared" si="18"/>
        <v>0</v>
      </c>
      <c r="P224" s="27">
        <f t="shared" si="19"/>
        <v>5.1340000000000003</v>
      </c>
      <c r="Q224" s="27">
        <f t="shared" si="20"/>
        <v>79.576999999999998</v>
      </c>
    </row>
    <row r="225" spans="2:17" ht="15.75" hidden="1" customHeight="1">
      <c r="B225" s="49">
        <v>213</v>
      </c>
      <c r="C225" s="49" t="s">
        <v>163</v>
      </c>
      <c r="D225" s="49" t="s">
        <v>187</v>
      </c>
      <c r="E225" s="49">
        <v>2.5</v>
      </c>
      <c r="F225" s="28">
        <v>184</v>
      </c>
      <c r="G225" s="28">
        <v>0</v>
      </c>
      <c r="H225" s="28">
        <v>0</v>
      </c>
      <c r="I225" s="28">
        <v>0</v>
      </c>
      <c r="J225" s="28">
        <v>184</v>
      </c>
      <c r="K225" s="28"/>
      <c r="L225" s="28">
        <v>1</v>
      </c>
      <c r="M225" s="28">
        <f t="shared" si="16"/>
        <v>460</v>
      </c>
      <c r="N225" s="28">
        <f t="shared" si="17"/>
        <v>0</v>
      </c>
      <c r="O225" s="27">
        <f t="shared" si="18"/>
        <v>0</v>
      </c>
      <c r="P225" s="27">
        <f t="shared" si="19"/>
        <v>0</v>
      </c>
      <c r="Q225" s="27">
        <f t="shared" si="20"/>
        <v>460</v>
      </c>
    </row>
    <row r="226" spans="2:17" ht="15.75" hidden="1" customHeight="1">
      <c r="B226" s="49">
        <v>214</v>
      </c>
      <c r="C226" s="49" t="s">
        <v>163</v>
      </c>
      <c r="D226" s="49" t="s">
        <v>187</v>
      </c>
      <c r="E226" s="49">
        <v>2.3330000000000002</v>
      </c>
      <c r="F226" s="28">
        <v>162</v>
      </c>
      <c r="G226" s="28">
        <v>0</v>
      </c>
      <c r="H226" s="28">
        <v>0</v>
      </c>
      <c r="I226" s="28">
        <v>0</v>
      </c>
      <c r="J226" s="28">
        <v>162</v>
      </c>
      <c r="K226" s="28"/>
      <c r="L226" s="28">
        <v>1</v>
      </c>
      <c r="M226" s="28">
        <f t="shared" si="16"/>
        <v>377.94600000000003</v>
      </c>
      <c r="N226" s="28">
        <f t="shared" si="17"/>
        <v>0</v>
      </c>
      <c r="O226" s="27">
        <f t="shared" si="18"/>
        <v>0</v>
      </c>
      <c r="P226" s="27">
        <f t="shared" si="19"/>
        <v>0</v>
      </c>
      <c r="Q226" s="27">
        <f t="shared" si="20"/>
        <v>377.94600000000003</v>
      </c>
    </row>
    <row r="227" spans="2:17" ht="15.75" hidden="1" customHeight="1">
      <c r="B227" s="49">
        <v>215</v>
      </c>
      <c r="C227" s="49" t="s">
        <v>163</v>
      </c>
      <c r="D227" s="49" t="s">
        <v>187</v>
      </c>
      <c r="E227" s="49">
        <v>1.95</v>
      </c>
      <c r="F227" s="28">
        <v>122</v>
      </c>
      <c r="G227" s="28">
        <v>0</v>
      </c>
      <c r="H227" s="28">
        <v>0</v>
      </c>
      <c r="I227" s="28">
        <v>0</v>
      </c>
      <c r="J227" s="28">
        <v>122</v>
      </c>
      <c r="K227" s="28"/>
      <c r="L227" s="28">
        <v>1</v>
      </c>
      <c r="M227" s="28">
        <f t="shared" si="16"/>
        <v>237.9</v>
      </c>
      <c r="N227" s="28">
        <f t="shared" si="17"/>
        <v>0</v>
      </c>
      <c r="O227" s="27">
        <f t="shared" si="18"/>
        <v>0</v>
      </c>
      <c r="P227" s="27">
        <f t="shared" si="19"/>
        <v>0</v>
      </c>
      <c r="Q227" s="27">
        <f t="shared" si="20"/>
        <v>237.9</v>
      </c>
    </row>
    <row r="228" spans="2:17" ht="15.75" hidden="1" customHeight="1">
      <c r="B228" s="49">
        <v>216</v>
      </c>
      <c r="C228" s="37" t="s">
        <v>167</v>
      </c>
      <c r="D228" s="49" t="s">
        <v>187</v>
      </c>
      <c r="E228" s="49">
        <v>6.867</v>
      </c>
      <c r="F228" s="28">
        <v>31</v>
      </c>
      <c r="G228" s="28">
        <v>0</v>
      </c>
      <c r="H228" s="28">
        <v>0</v>
      </c>
      <c r="I228" s="28">
        <v>8</v>
      </c>
      <c r="J228" s="28">
        <v>23</v>
      </c>
      <c r="K228" s="28"/>
      <c r="L228" s="28">
        <v>1</v>
      </c>
      <c r="M228" s="28">
        <f t="shared" si="16"/>
        <v>212.87700000000001</v>
      </c>
      <c r="N228" s="28">
        <f t="shared" si="17"/>
        <v>0</v>
      </c>
      <c r="O228" s="27">
        <f t="shared" si="18"/>
        <v>0</v>
      </c>
      <c r="P228" s="27">
        <f t="shared" si="19"/>
        <v>54.936</v>
      </c>
      <c r="Q228" s="27">
        <f t="shared" si="20"/>
        <v>157.941</v>
      </c>
    </row>
    <row r="229" spans="2:17" ht="15.75" hidden="1" customHeight="1">
      <c r="B229" s="49">
        <v>217</v>
      </c>
      <c r="C229" s="49" t="s">
        <v>164</v>
      </c>
      <c r="D229" s="49" t="s">
        <v>187</v>
      </c>
      <c r="E229" s="49">
        <v>3.7</v>
      </c>
      <c r="F229" s="28">
        <v>1003</v>
      </c>
      <c r="G229" s="28">
        <v>0</v>
      </c>
      <c r="H229" s="28">
        <v>0</v>
      </c>
      <c r="I229" s="28">
        <v>5</v>
      </c>
      <c r="J229" s="28">
        <v>998</v>
      </c>
      <c r="K229" s="28"/>
      <c r="L229" s="28">
        <v>1</v>
      </c>
      <c r="M229" s="28">
        <f t="shared" si="16"/>
        <v>3711.1000000000004</v>
      </c>
      <c r="N229" s="28">
        <f t="shared" si="17"/>
        <v>0</v>
      </c>
      <c r="O229" s="27">
        <f t="shared" si="18"/>
        <v>0</v>
      </c>
      <c r="P229" s="27">
        <f t="shared" si="19"/>
        <v>18.5</v>
      </c>
      <c r="Q229" s="27">
        <f t="shared" si="20"/>
        <v>3692.6000000000004</v>
      </c>
    </row>
    <row r="230" spans="2:17" ht="15.75" hidden="1" customHeight="1">
      <c r="B230" s="49">
        <v>218</v>
      </c>
      <c r="C230" s="49" t="s">
        <v>163</v>
      </c>
      <c r="D230" s="49" t="s">
        <v>187</v>
      </c>
      <c r="E230" s="49">
        <v>2.4</v>
      </c>
      <c r="F230" s="28">
        <v>20</v>
      </c>
      <c r="G230" s="28">
        <v>0</v>
      </c>
      <c r="H230" s="28">
        <v>0</v>
      </c>
      <c r="I230" s="28">
        <v>1</v>
      </c>
      <c r="J230" s="28">
        <v>19</v>
      </c>
      <c r="K230" s="28"/>
      <c r="L230" s="28">
        <v>1</v>
      </c>
      <c r="M230" s="28">
        <f t="shared" si="16"/>
        <v>48</v>
      </c>
      <c r="N230" s="28">
        <f t="shared" si="17"/>
        <v>0</v>
      </c>
      <c r="O230" s="27">
        <f t="shared" si="18"/>
        <v>0</v>
      </c>
      <c r="P230" s="27">
        <f t="shared" si="19"/>
        <v>2.4</v>
      </c>
      <c r="Q230" s="27">
        <f t="shared" si="20"/>
        <v>45.6</v>
      </c>
    </row>
    <row r="231" spans="2:17" ht="15.75" hidden="1" customHeight="1">
      <c r="B231" s="49">
        <v>219</v>
      </c>
      <c r="C231" s="49" t="s">
        <v>163</v>
      </c>
      <c r="D231" s="49" t="s">
        <v>187</v>
      </c>
      <c r="E231" s="49">
        <v>1.667</v>
      </c>
      <c r="F231" s="28">
        <v>132</v>
      </c>
      <c r="G231" s="28">
        <v>0</v>
      </c>
      <c r="H231" s="28">
        <v>0</v>
      </c>
      <c r="I231" s="28">
        <v>0</v>
      </c>
      <c r="J231" s="28">
        <v>132</v>
      </c>
      <c r="K231" s="28"/>
      <c r="L231" s="28">
        <v>1</v>
      </c>
      <c r="M231" s="28">
        <f t="shared" si="16"/>
        <v>220.04400000000001</v>
      </c>
      <c r="N231" s="28">
        <f t="shared" si="17"/>
        <v>0</v>
      </c>
      <c r="O231" s="27">
        <f t="shared" si="18"/>
        <v>0</v>
      </c>
      <c r="P231" s="27">
        <f t="shared" si="19"/>
        <v>0</v>
      </c>
      <c r="Q231" s="27">
        <f t="shared" si="20"/>
        <v>220.04400000000001</v>
      </c>
    </row>
    <row r="232" spans="2:17" ht="15.75" hidden="1" customHeight="1">
      <c r="B232" s="49">
        <v>220</v>
      </c>
      <c r="C232" s="37" t="s">
        <v>167</v>
      </c>
      <c r="D232" s="49" t="s">
        <v>187</v>
      </c>
      <c r="E232" s="49">
        <v>5.95</v>
      </c>
      <c r="F232" s="28">
        <v>25</v>
      </c>
      <c r="G232" s="28">
        <v>0</v>
      </c>
      <c r="H232" s="28">
        <v>0</v>
      </c>
      <c r="I232" s="28">
        <v>5</v>
      </c>
      <c r="J232" s="28">
        <v>20</v>
      </c>
      <c r="K232" s="28"/>
      <c r="L232" s="28">
        <v>1</v>
      </c>
      <c r="M232" s="28">
        <f t="shared" si="16"/>
        <v>148.75</v>
      </c>
      <c r="N232" s="28">
        <f t="shared" si="17"/>
        <v>0</v>
      </c>
      <c r="O232" s="27">
        <f t="shared" si="18"/>
        <v>0</v>
      </c>
      <c r="P232" s="27">
        <f t="shared" si="19"/>
        <v>29.75</v>
      </c>
      <c r="Q232" s="27">
        <f t="shared" si="20"/>
        <v>119</v>
      </c>
    </row>
    <row r="233" spans="2:17" ht="15.75" hidden="1" customHeight="1">
      <c r="B233" s="49">
        <v>221</v>
      </c>
      <c r="C233" s="49" t="s">
        <v>171</v>
      </c>
      <c r="D233" s="49" t="s">
        <v>187</v>
      </c>
      <c r="E233" s="49">
        <v>3.1829999999999998</v>
      </c>
      <c r="F233" s="28">
        <v>2201</v>
      </c>
      <c r="G233" s="28">
        <v>0</v>
      </c>
      <c r="H233" s="28">
        <v>0</v>
      </c>
      <c r="I233" s="28">
        <v>14</v>
      </c>
      <c r="J233" s="28">
        <v>2187</v>
      </c>
      <c r="K233" s="28"/>
      <c r="L233" s="28">
        <v>1</v>
      </c>
      <c r="M233" s="28">
        <f t="shared" si="16"/>
        <v>7005.7829999999994</v>
      </c>
      <c r="N233" s="28">
        <f t="shared" si="17"/>
        <v>0</v>
      </c>
      <c r="O233" s="27">
        <f t="shared" si="18"/>
        <v>0</v>
      </c>
      <c r="P233" s="27">
        <f t="shared" si="19"/>
        <v>44.561999999999998</v>
      </c>
      <c r="Q233" s="27">
        <f t="shared" si="20"/>
        <v>6961.2209999999995</v>
      </c>
    </row>
    <row r="234" spans="2:17" ht="15.75" hidden="1" customHeight="1">
      <c r="B234" s="49">
        <v>222</v>
      </c>
      <c r="C234" s="37" t="s">
        <v>167</v>
      </c>
      <c r="D234" s="49" t="s">
        <v>186</v>
      </c>
      <c r="E234" s="49">
        <v>0.68</v>
      </c>
      <c r="F234" s="28">
        <v>42</v>
      </c>
      <c r="G234" s="28">
        <v>0</v>
      </c>
      <c r="H234" s="28">
        <v>0</v>
      </c>
      <c r="I234" s="28">
        <v>5</v>
      </c>
      <c r="J234" s="28">
        <v>37</v>
      </c>
      <c r="K234" s="28" t="s">
        <v>258</v>
      </c>
      <c r="L234" s="28">
        <v>0</v>
      </c>
      <c r="M234" s="28">
        <f t="shared" si="16"/>
        <v>28.560000000000002</v>
      </c>
      <c r="N234" s="28">
        <f t="shared" si="17"/>
        <v>0</v>
      </c>
      <c r="O234" s="27">
        <f t="shared" si="18"/>
        <v>0</v>
      </c>
      <c r="P234" s="27">
        <f t="shared" si="19"/>
        <v>3.4000000000000004</v>
      </c>
      <c r="Q234" s="27">
        <f t="shared" si="20"/>
        <v>25.16</v>
      </c>
    </row>
    <row r="235" spans="2:17" ht="15.75" hidden="1" customHeight="1">
      <c r="B235" s="49">
        <v>223</v>
      </c>
      <c r="C235" s="49" t="s">
        <v>163</v>
      </c>
      <c r="D235" s="49" t="s">
        <v>187</v>
      </c>
      <c r="E235" s="49">
        <v>6.8</v>
      </c>
      <c r="F235" s="28">
        <v>62</v>
      </c>
      <c r="G235" s="28">
        <v>0</v>
      </c>
      <c r="H235" s="28">
        <v>0</v>
      </c>
      <c r="I235" s="28">
        <v>0</v>
      </c>
      <c r="J235" s="28">
        <v>62</v>
      </c>
      <c r="K235" s="28"/>
      <c r="L235" s="28">
        <v>1</v>
      </c>
      <c r="M235" s="28">
        <f t="shared" si="16"/>
        <v>421.59999999999997</v>
      </c>
      <c r="N235" s="28">
        <f t="shared" si="17"/>
        <v>0</v>
      </c>
      <c r="O235" s="27">
        <f t="shared" si="18"/>
        <v>0</v>
      </c>
      <c r="P235" s="27">
        <f t="shared" si="19"/>
        <v>0</v>
      </c>
      <c r="Q235" s="27">
        <f t="shared" si="20"/>
        <v>421.59999999999997</v>
      </c>
    </row>
    <row r="236" spans="2:17" ht="15.75" hidden="1" customHeight="1">
      <c r="B236" s="49">
        <v>224</v>
      </c>
      <c r="C236" s="49" t="s">
        <v>325</v>
      </c>
      <c r="D236" s="49" t="s">
        <v>186</v>
      </c>
      <c r="E236" s="49">
        <v>0.08</v>
      </c>
      <c r="F236" s="28">
        <v>3372</v>
      </c>
      <c r="G236" s="28">
        <v>0</v>
      </c>
      <c r="H236" s="28">
        <v>0</v>
      </c>
      <c r="I236" s="28">
        <v>250</v>
      </c>
      <c r="J236" s="28">
        <v>3122</v>
      </c>
      <c r="K236" s="28" t="s">
        <v>259</v>
      </c>
      <c r="L236" s="28">
        <v>0</v>
      </c>
      <c r="M236" s="28">
        <f t="shared" si="16"/>
        <v>269.76</v>
      </c>
      <c r="N236" s="28">
        <f t="shared" si="17"/>
        <v>0</v>
      </c>
      <c r="O236" s="27">
        <f t="shared" si="18"/>
        <v>0</v>
      </c>
      <c r="P236" s="27">
        <f t="shared" si="19"/>
        <v>20</v>
      </c>
      <c r="Q236" s="27">
        <f t="shared" si="20"/>
        <v>249.76000000000002</v>
      </c>
    </row>
    <row r="237" spans="2:17" ht="15.75" hidden="1" customHeight="1">
      <c r="B237" s="49">
        <v>225</v>
      </c>
      <c r="C237" s="49" t="s">
        <v>163</v>
      </c>
      <c r="D237" s="49" t="s">
        <v>187</v>
      </c>
      <c r="E237" s="49">
        <v>6.7830000000000004</v>
      </c>
      <c r="F237" s="28">
        <v>62</v>
      </c>
      <c r="G237" s="28">
        <v>0</v>
      </c>
      <c r="H237" s="28">
        <v>0</v>
      </c>
      <c r="I237" s="28">
        <v>0</v>
      </c>
      <c r="J237" s="28">
        <v>62</v>
      </c>
      <c r="K237" s="28"/>
      <c r="L237" s="28">
        <v>1</v>
      </c>
      <c r="M237" s="28">
        <f t="shared" si="16"/>
        <v>420.54600000000005</v>
      </c>
      <c r="N237" s="28">
        <f t="shared" si="17"/>
        <v>0</v>
      </c>
      <c r="O237" s="27">
        <f t="shared" si="18"/>
        <v>0</v>
      </c>
      <c r="P237" s="27">
        <f t="shared" si="19"/>
        <v>0</v>
      </c>
      <c r="Q237" s="27">
        <f t="shared" si="20"/>
        <v>420.54600000000005</v>
      </c>
    </row>
    <row r="238" spans="2:17" ht="15.75" hidden="1" customHeight="1">
      <c r="B238" s="49">
        <v>226</v>
      </c>
      <c r="C238" s="49" t="s">
        <v>171</v>
      </c>
      <c r="D238" s="49" t="s">
        <v>187</v>
      </c>
      <c r="E238" s="49">
        <v>7.4169999999999998</v>
      </c>
      <c r="F238" s="28">
        <v>586</v>
      </c>
      <c r="G238" s="28">
        <v>0</v>
      </c>
      <c r="H238" s="28">
        <v>0</v>
      </c>
      <c r="I238" s="28">
        <v>3</v>
      </c>
      <c r="J238" s="28">
        <v>583</v>
      </c>
      <c r="K238" s="28"/>
      <c r="L238" s="28">
        <v>1</v>
      </c>
      <c r="M238" s="28">
        <f t="shared" si="16"/>
        <v>4346.3620000000001</v>
      </c>
      <c r="N238" s="28">
        <f t="shared" si="17"/>
        <v>0</v>
      </c>
      <c r="O238" s="27">
        <f t="shared" si="18"/>
        <v>0</v>
      </c>
      <c r="P238" s="27">
        <f t="shared" si="19"/>
        <v>22.250999999999998</v>
      </c>
      <c r="Q238" s="27">
        <f t="shared" si="20"/>
        <v>4324.1109999999999</v>
      </c>
    </row>
    <row r="239" spans="2:17" ht="15.75" hidden="1" customHeight="1">
      <c r="B239" s="49">
        <v>227</v>
      </c>
      <c r="C239" s="37" t="s">
        <v>167</v>
      </c>
      <c r="D239" s="49" t="s">
        <v>187</v>
      </c>
      <c r="E239" s="49">
        <v>3.5670000000000002</v>
      </c>
      <c r="F239" s="28">
        <v>1</v>
      </c>
      <c r="G239" s="28">
        <v>0</v>
      </c>
      <c r="H239" s="28">
        <v>0</v>
      </c>
      <c r="I239" s="28">
        <v>0</v>
      </c>
      <c r="J239" s="28">
        <v>1</v>
      </c>
      <c r="K239" s="28"/>
      <c r="L239" s="28">
        <v>1</v>
      </c>
      <c r="M239" s="28">
        <f t="shared" si="16"/>
        <v>3.5670000000000002</v>
      </c>
      <c r="N239" s="28">
        <f t="shared" si="17"/>
        <v>0</v>
      </c>
      <c r="O239" s="27">
        <f t="shared" si="18"/>
        <v>0</v>
      </c>
      <c r="P239" s="27">
        <f t="shared" si="19"/>
        <v>0</v>
      </c>
      <c r="Q239" s="27">
        <f t="shared" si="20"/>
        <v>3.5670000000000002</v>
      </c>
    </row>
    <row r="240" spans="2:17" ht="15.75" hidden="1" customHeight="1">
      <c r="B240" s="49">
        <v>228</v>
      </c>
      <c r="C240" s="37" t="s">
        <v>167</v>
      </c>
      <c r="D240" s="49" t="s">
        <v>187</v>
      </c>
      <c r="E240" s="49">
        <v>3.2330000000000001</v>
      </c>
      <c r="F240" s="28">
        <v>1</v>
      </c>
      <c r="G240" s="28">
        <v>0</v>
      </c>
      <c r="H240" s="28">
        <v>0</v>
      </c>
      <c r="I240" s="28">
        <v>0</v>
      </c>
      <c r="J240" s="28">
        <v>1</v>
      </c>
      <c r="K240" s="28"/>
      <c r="L240" s="28">
        <v>1</v>
      </c>
      <c r="M240" s="28">
        <f t="shared" si="16"/>
        <v>3.2330000000000001</v>
      </c>
      <c r="N240" s="28">
        <f t="shared" si="17"/>
        <v>0</v>
      </c>
      <c r="O240" s="27">
        <f t="shared" si="18"/>
        <v>0</v>
      </c>
      <c r="P240" s="27">
        <f t="shared" si="19"/>
        <v>0</v>
      </c>
      <c r="Q240" s="27">
        <f t="shared" si="20"/>
        <v>3.2330000000000001</v>
      </c>
    </row>
    <row r="241" spans="2:17" ht="15.75" hidden="1" customHeight="1">
      <c r="B241" s="49">
        <v>229</v>
      </c>
      <c r="C241" s="49" t="s">
        <v>168</v>
      </c>
      <c r="D241" s="49" t="s">
        <v>187</v>
      </c>
      <c r="E241" s="49">
        <v>1.6830000000000001</v>
      </c>
      <c r="F241" s="28">
        <v>16</v>
      </c>
      <c r="G241" s="28">
        <v>0</v>
      </c>
      <c r="H241" s="28">
        <v>0</v>
      </c>
      <c r="I241" s="28">
        <v>0</v>
      </c>
      <c r="J241" s="28">
        <v>16</v>
      </c>
      <c r="K241" s="28"/>
      <c r="L241" s="28">
        <v>1</v>
      </c>
      <c r="M241" s="28">
        <f t="shared" si="16"/>
        <v>26.928000000000001</v>
      </c>
      <c r="N241" s="28">
        <f t="shared" si="17"/>
        <v>0</v>
      </c>
      <c r="O241" s="27">
        <f t="shared" si="18"/>
        <v>0</v>
      </c>
      <c r="P241" s="27">
        <f t="shared" si="19"/>
        <v>0</v>
      </c>
      <c r="Q241" s="27">
        <f t="shared" si="20"/>
        <v>26.928000000000001</v>
      </c>
    </row>
    <row r="242" spans="2:17" ht="15.75" hidden="1" customHeight="1">
      <c r="B242" s="49">
        <v>230</v>
      </c>
      <c r="C242" s="49" t="s">
        <v>163</v>
      </c>
      <c r="D242" s="49" t="s">
        <v>187</v>
      </c>
      <c r="E242" s="49">
        <v>1.75</v>
      </c>
      <c r="F242" s="28">
        <v>62</v>
      </c>
      <c r="G242" s="28">
        <v>0</v>
      </c>
      <c r="H242" s="28">
        <v>0</v>
      </c>
      <c r="I242" s="28">
        <v>0</v>
      </c>
      <c r="J242" s="28">
        <v>62</v>
      </c>
      <c r="K242" s="28"/>
      <c r="L242" s="28">
        <v>1</v>
      </c>
      <c r="M242" s="28">
        <f t="shared" si="16"/>
        <v>108.5</v>
      </c>
      <c r="N242" s="28">
        <f t="shared" si="17"/>
        <v>0</v>
      </c>
      <c r="O242" s="27">
        <f t="shared" si="18"/>
        <v>0</v>
      </c>
      <c r="P242" s="27">
        <f t="shared" si="19"/>
        <v>0</v>
      </c>
      <c r="Q242" s="27">
        <f t="shared" si="20"/>
        <v>108.5</v>
      </c>
    </row>
    <row r="243" spans="2:17" ht="15.75" hidden="1" customHeight="1">
      <c r="B243" s="49">
        <v>231</v>
      </c>
      <c r="C243" s="49" t="s">
        <v>325</v>
      </c>
      <c r="D243" s="49" t="s">
        <v>187</v>
      </c>
      <c r="E243" s="49">
        <v>4</v>
      </c>
      <c r="F243" s="28">
        <v>21</v>
      </c>
      <c r="G243" s="28">
        <v>0</v>
      </c>
      <c r="H243" s="28">
        <v>0</v>
      </c>
      <c r="I243" s="28">
        <v>21</v>
      </c>
      <c r="J243" s="28">
        <v>0</v>
      </c>
      <c r="K243" s="28"/>
      <c r="L243" s="28">
        <v>1</v>
      </c>
      <c r="M243" s="28">
        <f t="shared" si="16"/>
        <v>84</v>
      </c>
      <c r="N243" s="28">
        <f t="shared" si="17"/>
        <v>0</v>
      </c>
      <c r="O243" s="27">
        <f t="shared" si="18"/>
        <v>0</v>
      </c>
      <c r="P243" s="27">
        <f t="shared" si="19"/>
        <v>84</v>
      </c>
      <c r="Q243" s="27">
        <f t="shared" si="20"/>
        <v>0</v>
      </c>
    </row>
    <row r="244" spans="2:17" ht="15.75" hidden="1" customHeight="1">
      <c r="B244" s="49">
        <v>232</v>
      </c>
      <c r="C244" s="49" t="s">
        <v>325</v>
      </c>
      <c r="D244" s="49" t="s">
        <v>187</v>
      </c>
      <c r="E244" s="49">
        <v>4</v>
      </c>
      <c r="F244" s="28">
        <v>3</v>
      </c>
      <c r="G244" s="28">
        <v>0</v>
      </c>
      <c r="H244" s="28">
        <v>0</v>
      </c>
      <c r="I244" s="28">
        <v>3</v>
      </c>
      <c r="J244" s="28">
        <v>0</v>
      </c>
      <c r="K244" s="28"/>
      <c r="L244" s="28">
        <v>1</v>
      </c>
      <c r="M244" s="28">
        <f t="shared" si="16"/>
        <v>12</v>
      </c>
      <c r="N244" s="28">
        <f t="shared" si="17"/>
        <v>0</v>
      </c>
      <c r="O244" s="27">
        <f t="shared" si="18"/>
        <v>0</v>
      </c>
      <c r="P244" s="27">
        <f t="shared" si="19"/>
        <v>12</v>
      </c>
      <c r="Q244" s="27">
        <f t="shared" si="20"/>
        <v>0</v>
      </c>
    </row>
    <row r="245" spans="2:17" ht="15.75" hidden="1" customHeight="1">
      <c r="B245" s="49">
        <v>233</v>
      </c>
      <c r="C245" s="49" t="s">
        <v>163</v>
      </c>
      <c r="D245" s="49" t="s">
        <v>187</v>
      </c>
      <c r="E245" s="49">
        <v>6.95</v>
      </c>
      <c r="F245" s="28">
        <v>62</v>
      </c>
      <c r="G245" s="28">
        <v>0</v>
      </c>
      <c r="H245" s="28">
        <v>0</v>
      </c>
      <c r="I245" s="28">
        <v>0</v>
      </c>
      <c r="J245" s="28">
        <v>62</v>
      </c>
      <c r="K245" s="28"/>
      <c r="L245" s="28">
        <v>1</v>
      </c>
      <c r="M245" s="28">
        <f t="shared" si="16"/>
        <v>430.90000000000003</v>
      </c>
      <c r="N245" s="28">
        <f t="shared" si="17"/>
        <v>0</v>
      </c>
      <c r="O245" s="27">
        <f t="shared" si="18"/>
        <v>0</v>
      </c>
      <c r="P245" s="27">
        <f t="shared" si="19"/>
        <v>0</v>
      </c>
      <c r="Q245" s="27">
        <f t="shared" si="20"/>
        <v>430.90000000000003</v>
      </c>
    </row>
    <row r="246" spans="2:17" ht="15.75" hidden="1" customHeight="1">
      <c r="B246" s="49">
        <v>234</v>
      </c>
      <c r="C246" s="49" t="s">
        <v>325</v>
      </c>
      <c r="D246" s="49" t="s">
        <v>187</v>
      </c>
      <c r="E246" s="49">
        <v>7.5</v>
      </c>
      <c r="F246" s="28">
        <v>148</v>
      </c>
      <c r="G246" s="28">
        <v>0</v>
      </c>
      <c r="H246" s="28">
        <v>0</v>
      </c>
      <c r="I246" s="28">
        <v>0</v>
      </c>
      <c r="J246" s="28">
        <v>148</v>
      </c>
      <c r="K246" s="28"/>
      <c r="L246" s="28">
        <v>1</v>
      </c>
      <c r="M246" s="28">
        <f t="shared" si="16"/>
        <v>1110</v>
      </c>
      <c r="N246" s="28">
        <f t="shared" si="17"/>
        <v>0</v>
      </c>
      <c r="O246" s="27">
        <f t="shared" si="18"/>
        <v>0</v>
      </c>
      <c r="P246" s="27">
        <f t="shared" si="19"/>
        <v>0</v>
      </c>
      <c r="Q246" s="27">
        <f t="shared" si="20"/>
        <v>1110</v>
      </c>
    </row>
    <row r="247" spans="2:17" ht="15.75" hidden="1" customHeight="1">
      <c r="B247" s="49">
        <v>235</v>
      </c>
      <c r="C247" s="49" t="s">
        <v>171</v>
      </c>
      <c r="D247" s="49" t="s">
        <v>186</v>
      </c>
      <c r="E247" s="49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 t="s">
        <v>260</v>
      </c>
      <c r="L247" s="28">
        <v>0</v>
      </c>
      <c r="M247" s="28">
        <f t="shared" si="16"/>
        <v>0</v>
      </c>
      <c r="N247" s="28">
        <f t="shared" si="17"/>
        <v>0</v>
      </c>
      <c r="O247" s="27">
        <f t="shared" si="18"/>
        <v>0</v>
      </c>
      <c r="P247" s="27">
        <f t="shared" si="19"/>
        <v>0</v>
      </c>
      <c r="Q247" s="27">
        <f t="shared" si="20"/>
        <v>0</v>
      </c>
    </row>
    <row r="248" spans="2:17" ht="15.75" hidden="1" customHeight="1">
      <c r="B248" s="49">
        <v>236</v>
      </c>
      <c r="C248" s="49" t="s">
        <v>325</v>
      </c>
      <c r="D248" s="49" t="s">
        <v>187</v>
      </c>
      <c r="E248" s="49">
        <v>3.5</v>
      </c>
      <c r="F248" s="28">
        <v>1</v>
      </c>
      <c r="G248" s="28">
        <v>0</v>
      </c>
      <c r="H248" s="28">
        <v>0</v>
      </c>
      <c r="I248" s="28">
        <v>1</v>
      </c>
      <c r="J248" s="28">
        <v>0</v>
      </c>
      <c r="K248" s="28"/>
      <c r="L248" s="28">
        <v>1</v>
      </c>
      <c r="M248" s="28">
        <f t="shared" si="16"/>
        <v>3.5</v>
      </c>
      <c r="N248" s="28">
        <f t="shared" si="17"/>
        <v>0</v>
      </c>
      <c r="O248" s="27">
        <f t="shared" si="18"/>
        <v>0</v>
      </c>
      <c r="P248" s="27">
        <f t="shared" si="19"/>
        <v>3.5</v>
      </c>
      <c r="Q248" s="27">
        <f t="shared" si="20"/>
        <v>0</v>
      </c>
    </row>
    <row r="249" spans="2:17" ht="15.75" hidden="1" customHeight="1">
      <c r="B249" s="49">
        <v>237</v>
      </c>
      <c r="C249" s="49" t="s">
        <v>325</v>
      </c>
      <c r="D249" s="49" t="s">
        <v>187</v>
      </c>
      <c r="E249" s="49">
        <v>3.5</v>
      </c>
      <c r="F249" s="28">
        <v>1</v>
      </c>
      <c r="G249" s="28">
        <v>0</v>
      </c>
      <c r="H249" s="28">
        <v>0</v>
      </c>
      <c r="I249" s="28">
        <v>1</v>
      </c>
      <c r="J249" s="28">
        <v>0</v>
      </c>
      <c r="K249" s="28"/>
      <c r="L249" s="28">
        <v>1</v>
      </c>
      <c r="M249" s="28">
        <f t="shared" si="16"/>
        <v>3.5</v>
      </c>
      <c r="N249" s="28">
        <f t="shared" si="17"/>
        <v>0</v>
      </c>
      <c r="O249" s="27">
        <f t="shared" si="18"/>
        <v>0</v>
      </c>
      <c r="P249" s="27">
        <f t="shared" si="19"/>
        <v>3.5</v>
      </c>
      <c r="Q249" s="27">
        <f t="shared" si="20"/>
        <v>0</v>
      </c>
    </row>
    <row r="250" spans="2:17" ht="15.75" hidden="1" customHeight="1">
      <c r="B250" s="49">
        <v>238</v>
      </c>
      <c r="C250" s="49" t="s">
        <v>163</v>
      </c>
      <c r="D250" s="49" t="s">
        <v>187</v>
      </c>
      <c r="E250" s="49">
        <v>7.883</v>
      </c>
      <c r="F250" s="28">
        <v>1570</v>
      </c>
      <c r="G250" s="28">
        <v>0</v>
      </c>
      <c r="H250" s="28">
        <v>0</v>
      </c>
      <c r="I250" s="28">
        <v>13</v>
      </c>
      <c r="J250" s="28">
        <v>1557</v>
      </c>
      <c r="K250" s="28"/>
      <c r="L250" s="28">
        <v>1</v>
      </c>
      <c r="M250" s="28">
        <f t="shared" si="16"/>
        <v>12376.31</v>
      </c>
      <c r="N250" s="28">
        <f t="shared" si="17"/>
        <v>0</v>
      </c>
      <c r="O250" s="27">
        <f t="shared" si="18"/>
        <v>0</v>
      </c>
      <c r="P250" s="27">
        <f t="shared" si="19"/>
        <v>102.479</v>
      </c>
      <c r="Q250" s="27">
        <f t="shared" si="20"/>
        <v>12273.831</v>
      </c>
    </row>
    <row r="251" spans="2:17" ht="15.75" hidden="1" customHeight="1">
      <c r="B251" s="49">
        <v>239</v>
      </c>
      <c r="C251" s="49" t="s">
        <v>171</v>
      </c>
      <c r="D251" s="49" t="s">
        <v>187</v>
      </c>
      <c r="E251" s="49">
        <v>2</v>
      </c>
      <c r="F251" s="28">
        <v>20</v>
      </c>
      <c r="G251" s="28">
        <v>0</v>
      </c>
      <c r="H251" s="28">
        <v>0</v>
      </c>
      <c r="I251" s="28">
        <v>0</v>
      </c>
      <c r="J251" s="28">
        <v>20</v>
      </c>
      <c r="K251" s="28"/>
      <c r="L251" s="28">
        <v>1</v>
      </c>
      <c r="M251" s="28">
        <f t="shared" si="16"/>
        <v>40</v>
      </c>
      <c r="N251" s="28">
        <f t="shared" si="17"/>
        <v>0</v>
      </c>
      <c r="O251" s="27">
        <f t="shared" si="18"/>
        <v>0</v>
      </c>
      <c r="P251" s="27">
        <f t="shared" si="19"/>
        <v>0</v>
      </c>
      <c r="Q251" s="27">
        <f t="shared" si="20"/>
        <v>40</v>
      </c>
    </row>
    <row r="252" spans="2:17" ht="15.75" hidden="1" customHeight="1">
      <c r="B252" s="49">
        <v>240</v>
      </c>
      <c r="C252" s="49" t="s">
        <v>163</v>
      </c>
      <c r="D252" s="49" t="s">
        <v>186</v>
      </c>
      <c r="E252" s="49">
        <v>2.0499999999999998</v>
      </c>
      <c r="F252" s="28">
        <v>808</v>
      </c>
      <c r="G252" s="28">
        <v>0</v>
      </c>
      <c r="H252" s="28">
        <v>0</v>
      </c>
      <c r="I252" s="28">
        <v>5</v>
      </c>
      <c r="J252" s="28">
        <v>803</v>
      </c>
      <c r="K252" s="28" t="s">
        <v>261</v>
      </c>
      <c r="L252" s="28">
        <v>0</v>
      </c>
      <c r="M252" s="28">
        <f t="shared" si="16"/>
        <v>1656.3999999999999</v>
      </c>
      <c r="N252" s="28">
        <f t="shared" si="17"/>
        <v>0</v>
      </c>
      <c r="O252" s="27">
        <f t="shared" si="18"/>
        <v>0</v>
      </c>
      <c r="P252" s="27">
        <f t="shared" si="19"/>
        <v>10.25</v>
      </c>
      <c r="Q252" s="27">
        <f t="shared" si="20"/>
        <v>1646.1499999999999</v>
      </c>
    </row>
    <row r="253" spans="2:17" ht="15.75" hidden="1" customHeight="1">
      <c r="B253" s="49">
        <v>241</v>
      </c>
      <c r="C253" s="49" t="s">
        <v>168</v>
      </c>
      <c r="D253" s="49" t="s">
        <v>186</v>
      </c>
      <c r="E253" s="49">
        <v>3.1</v>
      </c>
      <c r="F253" s="28">
        <v>86</v>
      </c>
      <c r="G253" s="28">
        <v>0</v>
      </c>
      <c r="H253" s="28">
        <v>0</v>
      </c>
      <c r="I253" s="28">
        <v>16</v>
      </c>
      <c r="J253" s="28">
        <v>70</v>
      </c>
      <c r="K253" s="28" t="s">
        <v>262</v>
      </c>
      <c r="L253" s="28">
        <v>0</v>
      </c>
      <c r="M253" s="28">
        <f t="shared" si="16"/>
        <v>266.60000000000002</v>
      </c>
      <c r="N253" s="28">
        <f t="shared" si="17"/>
        <v>0</v>
      </c>
      <c r="O253" s="27">
        <f t="shared" si="18"/>
        <v>0</v>
      </c>
      <c r="P253" s="27">
        <f t="shared" si="19"/>
        <v>49.6</v>
      </c>
      <c r="Q253" s="27">
        <f t="shared" si="20"/>
        <v>217</v>
      </c>
    </row>
    <row r="254" spans="2:17" ht="15.75" hidden="1" customHeight="1">
      <c r="B254" s="49">
        <v>242</v>
      </c>
      <c r="C254" s="49" t="s">
        <v>163</v>
      </c>
      <c r="D254" s="49" t="s">
        <v>187</v>
      </c>
      <c r="E254" s="49">
        <v>7.15</v>
      </c>
      <c r="F254" s="28">
        <v>62</v>
      </c>
      <c r="G254" s="28">
        <v>0</v>
      </c>
      <c r="H254" s="28">
        <v>0</v>
      </c>
      <c r="I254" s="28">
        <v>0</v>
      </c>
      <c r="J254" s="28">
        <v>62</v>
      </c>
      <c r="K254" s="28"/>
      <c r="L254" s="28">
        <v>1</v>
      </c>
      <c r="M254" s="28">
        <f t="shared" si="16"/>
        <v>443.3</v>
      </c>
      <c r="N254" s="28">
        <f t="shared" si="17"/>
        <v>0</v>
      </c>
      <c r="O254" s="27">
        <f t="shared" si="18"/>
        <v>0</v>
      </c>
      <c r="P254" s="27">
        <f t="shared" si="19"/>
        <v>0</v>
      </c>
      <c r="Q254" s="27">
        <f t="shared" si="20"/>
        <v>443.3</v>
      </c>
    </row>
    <row r="255" spans="2:17" ht="15.75" hidden="1" customHeight="1">
      <c r="B255" s="49">
        <v>243</v>
      </c>
      <c r="C255" s="49" t="s">
        <v>164</v>
      </c>
      <c r="D255" s="49" t="s">
        <v>187</v>
      </c>
      <c r="E255" s="49">
        <v>6.617</v>
      </c>
      <c r="F255" s="28">
        <v>3</v>
      </c>
      <c r="G255" s="28">
        <v>0</v>
      </c>
      <c r="H255" s="28">
        <v>0</v>
      </c>
      <c r="I255" s="28">
        <v>0</v>
      </c>
      <c r="J255" s="28">
        <v>3</v>
      </c>
      <c r="K255" s="28"/>
      <c r="L255" s="28">
        <v>1</v>
      </c>
      <c r="M255" s="28">
        <f t="shared" si="16"/>
        <v>19.850999999999999</v>
      </c>
      <c r="N255" s="28">
        <f t="shared" si="17"/>
        <v>0</v>
      </c>
      <c r="O255" s="27">
        <f t="shared" si="18"/>
        <v>0</v>
      </c>
      <c r="P255" s="27">
        <f t="shared" si="19"/>
        <v>0</v>
      </c>
      <c r="Q255" s="27">
        <f t="shared" si="20"/>
        <v>19.850999999999999</v>
      </c>
    </row>
    <row r="256" spans="2:17" ht="15.75" hidden="1" customHeight="1">
      <c r="B256" s="49">
        <v>244</v>
      </c>
      <c r="C256" s="49" t="s">
        <v>163</v>
      </c>
      <c r="D256" s="49" t="s">
        <v>187</v>
      </c>
      <c r="E256" s="49">
        <v>2.1669999999999998</v>
      </c>
      <c r="F256" s="28">
        <v>40</v>
      </c>
      <c r="G256" s="28">
        <v>0</v>
      </c>
      <c r="H256" s="28">
        <v>0</v>
      </c>
      <c r="I256" s="28">
        <v>0</v>
      </c>
      <c r="J256" s="28">
        <v>40</v>
      </c>
      <c r="K256" s="28"/>
      <c r="L256" s="28">
        <v>1</v>
      </c>
      <c r="M256" s="28">
        <f t="shared" si="16"/>
        <v>86.679999999999993</v>
      </c>
      <c r="N256" s="28">
        <f t="shared" si="17"/>
        <v>0</v>
      </c>
      <c r="O256" s="27">
        <f t="shared" si="18"/>
        <v>0</v>
      </c>
      <c r="P256" s="27">
        <f t="shared" si="19"/>
        <v>0</v>
      </c>
      <c r="Q256" s="27">
        <f t="shared" si="20"/>
        <v>86.679999999999993</v>
      </c>
    </row>
    <row r="257" spans="2:17" ht="15.75" hidden="1" customHeight="1">
      <c r="B257" s="49">
        <v>245</v>
      </c>
      <c r="C257" s="37" t="s">
        <v>167</v>
      </c>
      <c r="D257" s="49" t="s">
        <v>187</v>
      </c>
      <c r="E257" s="49">
        <v>5.65</v>
      </c>
      <c r="F257" s="28">
        <v>31</v>
      </c>
      <c r="G257" s="28">
        <v>0</v>
      </c>
      <c r="H257" s="28">
        <v>0</v>
      </c>
      <c r="I257" s="28">
        <v>6</v>
      </c>
      <c r="J257" s="28">
        <v>25</v>
      </c>
      <c r="K257" s="28"/>
      <c r="L257" s="28">
        <v>1</v>
      </c>
      <c r="M257" s="28">
        <f t="shared" si="16"/>
        <v>175.15</v>
      </c>
      <c r="N257" s="28">
        <f t="shared" si="17"/>
        <v>0</v>
      </c>
      <c r="O257" s="27">
        <f t="shared" si="18"/>
        <v>0</v>
      </c>
      <c r="P257" s="27">
        <f t="shared" si="19"/>
        <v>33.900000000000006</v>
      </c>
      <c r="Q257" s="27">
        <f t="shared" si="20"/>
        <v>141.25</v>
      </c>
    </row>
    <row r="258" spans="2:17" ht="15.75" hidden="1" customHeight="1">
      <c r="B258" s="49">
        <v>246</v>
      </c>
      <c r="C258" s="49" t="s">
        <v>164</v>
      </c>
      <c r="D258" s="49" t="s">
        <v>187</v>
      </c>
      <c r="E258" s="49">
        <v>1.383</v>
      </c>
      <c r="F258" s="28">
        <v>59</v>
      </c>
      <c r="G258" s="28">
        <v>0</v>
      </c>
      <c r="H258" s="28">
        <v>0</v>
      </c>
      <c r="I258" s="28">
        <v>0</v>
      </c>
      <c r="J258" s="28">
        <v>59</v>
      </c>
      <c r="K258" s="28"/>
      <c r="L258" s="28">
        <v>1</v>
      </c>
      <c r="M258" s="28">
        <f t="shared" si="16"/>
        <v>81.596999999999994</v>
      </c>
      <c r="N258" s="28">
        <f t="shared" si="17"/>
        <v>0</v>
      </c>
      <c r="O258" s="27">
        <f t="shared" si="18"/>
        <v>0</v>
      </c>
      <c r="P258" s="27">
        <f t="shared" si="19"/>
        <v>0</v>
      </c>
      <c r="Q258" s="27">
        <f t="shared" si="20"/>
        <v>81.596999999999994</v>
      </c>
    </row>
    <row r="259" spans="2:17" ht="15.75" hidden="1" customHeight="1">
      <c r="B259" s="49">
        <v>247</v>
      </c>
      <c r="C259" s="49" t="s">
        <v>163</v>
      </c>
      <c r="D259" s="49" t="s">
        <v>187</v>
      </c>
      <c r="E259" s="49">
        <v>4.7830000000000004</v>
      </c>
      <c r="F259" s="28">
        <v>62</v>
      </c>
      <c r="G259" s="28">
        <v>0</v>
      </c>
      <c r="H259" s="28">
        <v>0</v>
      </c>
      <c r="I259" s="28">
        <v>0</v>
      </c>
      <c r="J259" s="28">
        <v>62</v>
      </c>
      <c r="K259" s="28"/>
      <c r="L259" s="28">
        <v>1</v>
      </c>
      <c r="M259" s="28">
        <f t="shared" si="16"/>
        <v>296.54600000000005</v>
      </c>
      <c r="N259" s="28">
        <f t="shared" si="17"/>
        <v>0</v>
      </c>
      <c r="O259" s="27">
        <f t="shared" si="18"/>
        <v>0</v>
      </c>
      <c r="P259" s="27">
        <f t="shared" si="19"/>
        <v>0</v>
      </c>
      <c r="Q259" s="27">
        <f t="shared" si="20"/>
        <v>296.54600000000005</v>
      </c>
    </row>
    <row r="260" spans="2:17" ht="15.75" hidden="1" customHeight="1">
      <c r="B260" s="49">
        <v>248</v>
      </c>
      <c r="C260" s="37" t="s">
        <v>167</v>
      </c>
      <c r="D260" s="49" t="s">
        <v>187</v>
      </c>
      <c r="E260" s="49">
        <v>5.7670000000000003</v>
      </c>
      <c r="F260" s="28">
        <v>15</v>
      </c>
      <c r="G260" s="28">
        <v>0</v>
      </c>
      <c r="H260" s="28">
        <v>0</v>
      </c>
      <c r="I260" s="28">
        <v>15</v>
      </c>
      <c r="J260" s="28">
        <v>0</v>
      </c>
      <c r="K260" s="28"/>
      <c r="L260" s="28">
        <v>1</v>
      </c>
      <c r="M260" s="28">
        <f t="shared" si="16"/>
        <v>86.50500000000001</v>
      </c>
      <c r="N260" s="28">
        <f t="shared" si="17"/>
        <v>0</v>
      </c>
      <c r="O260" s="27">
        <f t="shared" si="18"/>
        <v>0</v>
      </c>
      <c r="P260" s="27">
        <f t="shared" si="19"/>
        <v>86.50500000000001</v>
      </c>
      <c r="Q260" s="27">
        <f t="shared" si="20"/>
        <v>0</v>
      </c>
    </row>
    <row r="261" spans="2:17" ht="15.75" hidden="1" customHeight="1">
      <c r="B261" s="49">
        <v>249</v>
      </c>
      <c r="C261" s="49" t="s">
        <v>163</v>
      </c>
      <c r="D261" s="49" t="s">
        <v>187</v>
      </c>
      <c r="E261" s="49">
        <v>6.6829999999999998</v>
      </c>
      <c r="F261" s="28">
        <v>62</v>
      </c>
      <c r="G261" s="28">
        <v>0</v>
      </c>
      <c r="H261" s="28">
        <v>0</v>
      </c>
      <c r="I261" s="28">
        <v>0</v>
      </c>
      <c r="J261" s="28">
        <v>62</v>
      </c>
      <c r="K261" s="28"/>
      <c r="L261" s="28">
        <v>1</v>
      </c>
      <c r="M261" s="28">
        <f t="shared" si="16"/>
        <v>414.346</v>
      </c>
      <c r="N261" s="28">
        <f t="shared" si="17"/>
        <v>0</v>
      </c>
      <c r="O261" s="27">
        <f t="shared" si="18"/>
        <v>0</v>
      </c>
      <c r="P261" s="27">
        <f t="shared" si="19"/>
        <v>0</v>
      </c>
      <c r="Q261" s="27">
        <f t="shared" si="20"/>
        <v>414.346</v>
      </c>
    </row>
    <row r="262" spans="2:17" ht="15.75" hidden="1" customHeight="1">
      <c r="B262" s="49">
        <v>250</v>
      </c>
      <c r="C262" s="37" t="s">
        <v>167</v>
      </c>
      <c r="D262" s="49" t="s">
        <v>187</v>
      </c>
      <c r="E262" s="49">
        <v>4.883</v>
      </c>
      <c r="F262" s="28">
        <v>15</v>
      </c>
      <c r="G262" s="28">
        <v>0</v>
      </c>
      <c r="H262" s="28">
        <v>0</v>
      </c>
      <c r="I262" s="28">
        <v>5</v>
      </c>
      <c r="J262" s="28">
        <v>10</v>
      </c>
      <c r="K262" s="28"/>
      <c r="L262" s="28">
        <v>1</v>
      </c>
      <c r="M262" s="28">
        <f t="shared" si="16"/>
        <v>73.245000000000005</v>
      </c>
      <c r="N262" s="28">
        <f t="shared" si="17"/>
        <v>0</v>
      </c>
      <c r="O262" s="27">
        <f t="shared" si="18"/>
        <v>0</v>
      </c>
      <c r="P262" s="27">
        <f t="shared" si="19"/>
        <v>24.414999999999999</v>
      </c>
      <c r="Q262" s="27">
        <f t="shared" si="20"/>
        <v>48.83</v>
      </c>
    </row>
    <row r="263" spans="2:17" ht="15.75" hidden="1" customHeight="1">
      <c r="B263" s="49">
        <v>251</v>
      </c>
      <c r="C263" s="49" t="s">
        <v>166</v>
      </c>
      <c r="D263" s="49" t="s">
        <v>186</v>
      </c>
      <c r="E263" s="49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 t="s">
        <v>263</v>
      </c>
      <c r="L263" s="28">
        <v>0</v>
      </c>
      <c r="M263" s="28">
        <f t="shared" si="16"/>
        <v>0</v>
      </c>
      <c r="N263" s="28">
        <f t="shared" si="17"/>
        <v>0</v>
      </c>
      <c r="O263" s="27">
        <f t="shared" si="18"/>
        <v>0</v>
      </c>
      <c r="P263" s="27">
        <f t="shared" si="19"/>
        <v>0</v>
      </c>
      <c r="Q263" s="27">
        <f t="shared" si="20"/>
        <v>0</v>
      </c>
    </row>
    <row r="264" spans="2:17" ht="15.75" hidden="1" customHeight="1">
      <c r="B264" s="49">
        <v>252</v>
      </c>
      <c r="C264" s="49" t="s">
        <v>326</v>
      </c>
      <c r="D264" s="49" t="s">
        <v>186</v>
      </c>
      <c r="E264" s="49">
        <v>0.42</v>
      </c>
      <c r="F264" s="28">
        <v>19</v>
      </c>
      <c r="G264" s="28">
        <v>0</v>
      </c>
      <c r="H264" s="28">
        <v>0</v>
      </c>
      <c r="I264" s="28">
        <v>1</v>
      </c>
      <c r="J264" s="28">
        <v>18</v>
      </c>
      <c r="K264" s="28" t="s">
        <v>264</v>
      </c>
      <c r="L264" s="28">
        <v>0</v>
      </c>
      <c r="M264" s="28">
        <f t="shared" si="16"/>
        <v>7.9799999999999995</v>
      </c>
      <c r="N264" s="28">
        <f t="shared" si="17"/>
        <v>0</v>
      </c>
      <c r="O264" s="27">
        <f t="shared" si="18"/>
        <v>0</v>
      </c>
      <c r="P264" s="27">
        <f t="shared" si="19"/>
        <v>0.42</v>
      </c>
      <c r="Q264" s="27">
        <f t="shared" si="20"/>
        <v>7.56</v>
      </c>
    </row>
    <row r="265" spans="2:17" ht="15.75" hidden="1" customHeight="1">
      <c r="B265" s="49">
        <v>253</v>
      </c>
      <c r="C265" s="49" t="s">
        <v>163</v>
      </c>
      <c r="D265" s="49" t="s">
        <v>187</v>
      </c>
      <c r="E265" s="49">
        <v>7.25</v>
      </c>
      <c r="F265" s="28">
        <v>62</v>
      </c>
      <c r="G265" s="28">
        <v>0</v>
      </c>
      <c r="H265" s="28">
        <v>0</v>
      </c>
      <c r="I265" s="28">
        <v>0</v>
      </c>
      <c r="J265" s="28">
        <v>62</v>
      </c>
      <c r="K265" s="28"/>
      <c r="L265" s="28">
        <v>1</v>
      </c>
      <c r="M265" s="28">
        <f t="shared" si="16"/>
        <v>449.5</v>
      </c>
      <c r="N265" s="28">
        <f t="shared" si="17"/>
        <v>0</v>
      </c>
      <c r="O265" s="27">
        <f t="shared" si="18"/>
        <v>0</v>
      </c>
      <c r="P265" s="27">
        <f t="shared" si="19"/>
        <v>0</v>
      </c>
      <c r="Q265" s="27">
        <f t="shared" si="20"/>
        <v>449.5</v>
      </c>
    </row>
    <row r="266" spans="2:17" ht="15.75" hidden="1" customHeight="1">
      <c r="B266" s="49">
        <v>254</v>
      </c>
      <c r="C266" s="49" t="s">
        <v>163</v>
      </c>
      <c r="D266" s="49" t="s">
        <v>187</v>
      </c>
      <c r="E266" s="49">
        <v>7.0330000000000004</v>
      </c>
      <c r="F266" s="28">
        <v>62</v>
      </c>
      <c r="G266" s="28">
        <v>0</v>
      </c>
      <c r="H266" s="28">
        <v>0</v>
      </c>
      <c r="I266" s="28">
        <v>0</v>
      </c>
      <c r="J266" s="28">
        <v>62</v>
      </c>
      <c r="K266" s="28"/>
      <c r="L266" s="28">
        <v>1</v>
      </c>
      <c r="M266" s="28">
        <f t="shared" si="16"/>
        <v>436.04600000000005</v>
      </c>
      <c r="N266" s="28">
        <f t="shared" si="17"/>
        <v>0</v>
      </c>
      <c r="O266" s="27">
        <f t="shared" si="18"/>
        <v>0</v>
      </c>
      <c r="P266" s="27">
        <f t="shared" si="19"/>
        <v>0</v>
      </c>
      <c r="Q266" s="27">
        <f t="shared" si="20"/>
        <v>436.04600000000005</v>
      </c>
    </row>
    <row r="267" spans="2:17" ht="15.75" hidden="1" customHeight="1">
      <c r="B267" s="49">
        <v>255</v>
      </c>
      <c r="C267" s="49" t="s">
        <v>163</v>
      </c>
      <c r="D267" s="49" t="s">
        <v>186</v>
      </c>
      <c r="E267" s="49">
        <v>0.33</v>
      </c>
      <c r="F267" s="28">
        <v>3028</v>
      </c>
      <c r="G267" s="28">
        <v>0</v>
      </c>
      <c r="H267" s="28">
        <v>0</v>
      </c>
      <c r="I267" s="28">
        <v>28</v>
      </c>
      <c r="J267" s="28">
        <v>3000</v>
      </c>
      <c r="K267" s="28" t="s">
        <v>265</v>
      </c>
      <c r="L267" s="28">
        <v>0</v>
      </c>
      <c r="M267" s="28">
        <f t="shared" si="16"/>
        <v>999.24</v>
      </c>
      <c r="N267" s="28">
        <f t="shared" si="17"/>
        <v>0</v>
      </c>
      <c r="O267" s="27">
        <f t="shared" si="18"/>
        <v>0</v>
      </c>
      <c r="P267" s="27">
        <f t="shared" si="19"/>
        <v>9.24</v>
      </c>
      <c r="Q267" s="27">
        <f t="shared" si="20"/>
        <v>990</v>
      </c>
    </row>
    <row r="268" spans="2:17" ht="15.75" hidden="1" customHeight="1">
      <c r="B268" s="49">
        <v>256</v>
      </c>
      <c r="C268" s="49" t="s">
        <v>163</v>
      </c>
      <c r="D268" s="49" t="s">
        <v>187</v>
      </c>
      <c r="E268" s="49">
        <v>3.7829999999999999</v>
      </c>
      <c r="F268" s="28">
        <v>62</v>
      </c>
      <c r="G268" s="28">
        <v>0</v>
      </c>
      <c r="H268" s="28">
        <v>0</v>
      </c>
      <c r="I268" s="28">
        <v>0</v>
      </c>
      <c r="J268" s="28">
        <v>62</v>
      </c>
      <c r="K268" s="28"/>
      <c r="L268" s="28">
        <v>1</v>
      </c>
      <c r="M268" s="28">
        <f t="shared" si="16"/>
        <v>234.54599999999999</v>
      </c>
      <c r="N268" s="28">
        <f t="shared" si="17"/>
        <v>0</v>
      </c>
      <c r="O268" s="27">
        <f t="shared" si="18"/>
        <v>0</v>
      </c>
      <c r="P268" s="27">
        <f t="shared" si="19"/>
        <v>0</v>
      </c>
      <c r="Q268" s="27">
        <f t="shared" si="20"/>
        <v>234.54599999999999</v>
      </c>
    </row>
    <row r="269" spans="2:17" ht="15.75" hidden="1" customHeight="1">
      <c r="B269" s="49">
        <v>257</v>
      </c>
      <c r="C269" s="49" t="s">
        <v>163</v>
      </c>
      <c r="D269" s="49" t="s">
        <v>187</v>
      </c>
      <c r="E269" s="49">
        <v>1.3</v>
      </c>
      <c r="F269" s="28">
        <v>218</v>
      </c>
      <c r="G269" s="28">
        <v>0</v>
      </c>
      <c r="H269" s="28">
        <v>0</v>
      </c>
      <c r="I269" s="28">
        <v>0</v>
      </c>
      <c r="J269" s="28">
        <v>218</v>
      </c>
      <c r="K269" s="28"/>
      <c r="L269" s="28">
        <v>1</v>
      </c>
      <c r="M269" s="28">
        <f t="shared" ref="M269:M332" si="21">E269*F269</f>
        <v>283.40000000000003</v>
      </c>
      <c r="N269" s="28">
        <f t="shared" ref="N269:N332" si="22">E269*G269</f>
        <v>0</v>
      </c>
      <c r="O269" s="27">
        <f t="shared" ref="O269:O332" si="23">E269*H269</f>
        <v>0</v>
      </c>
      <c r="P269" s="27">
        <f t="shared" ref="P269:P332" si="24">E269*I269</f>
        <v>0</v>
      </c>
      <c r="Q269" s="27">
        <f t="shared" ref="Q269:Q332" si="25">E269*J269</f>
        <v>283.40000000000003</v>
      </c>
    </row>
    <row r="270" spans="2:17" ht="15.75" hidden="1" customHeight="1">
      <c r="B270" s="49">
        <v>258</v>
      </c>
      <c r="C270" s="49" t="s">
        <v>163</v>
      </c>
      <c r="D270" s="49" t="s">
        <v>186</v>
      </c>
      <c r="E270" s="49">
        <v>0.67</v>
      </c>
      <c r="F270" s="28">
        <v>2176</v>
      </c>
      <c r="G270" s="28">
        <v>0</v>
      </c>
      <c r="H270" s="28">
        <v>0</v>
      </c>
      <c r="I270" s="28">
        <v>35</v>
      </c>
      <c r="J270" s="28">
        <v>2141</v>
      </c>
      <c r="K270" s="28" t="s">
        <v>266</v>
      </c>
      <c r="L270" s="28">
        <v>0</v>
      </c>
      <c r="M270" s="28">
        <f t="shared" si="21"/>
        <v>1457.92</v>
      </c>
      <c r="N270" s="28">
        <f t="shared" si="22"/>
        <v>0</v>
      </c>
      <c r="O270" s="27">
        <f t="shared" si="23"/>
        <v>0</v>
      </c>
      <c r="P270" s="27">
        <f t="shared" si="24"/>
        <v>23.450000000000003</v>
      </c>
      <c r="Q270" s="27">
        <f t="shared" si="25"/>
        <v>1434.47</v>
      </c>
    </row>
    <row r="271" spans="2:17" ht="15.75" hidden="1" customHeight="1">
      <c r="B271" s="49">
        <v>259</v>
      </c>
      <c r="C271" s="49" t="s">
        <v>164</v>
      </c>
      <c r="D271" s="49" t="s">
        <v>186</v>
      </c>
      <c r="E271" s="49">
        <v>0.85</v>
      </c>
      <c r="F271" s="28">
        <v>1843</v>
      </c>
      <c r="G271" s="28">
        <v>0</v>
      </c>
      <c r="H271" s="28">
        <v>0</v>
      </c>
      <c r="I271" s="28">
        <v>9</v>
      </c>
      <c r="J271" s="28">
        <v>1834</v>
      </c>
      <c r="K271" s="28" t="s">
        <v>267</v>
      </c>
      <c r="L271" s="28">
        <v>0</v>
      </c>
      <c r="M271" s="28">
        <f t="shared" si="21"/>
        <v>1566.55</v>
      </c>
      <c r="N271" s="28">
        <f t="shared" si="22"/>
        <v>0</v>
      </c>
      <c r="O271" s="27">
        <f t="shared" si="23"/>
        <v>0</v>
      </c>
      <c r="P271" s="27">
        <f t="shared" si="24"/>
        <v>7.6499999999999995</v>
      </c>
      <c r="Q271" s="27">
        <f t="shared" si="25"/>
        <v>1558.8999999999999</v>
      </c>
    </row>
    <row r="272" spans="2:17" ht="15.75" hidden="1" customHeight="1">
      <c r="B272" s="49">
        <v>260</v>
      </c>
      <c r="C272" s="49" t="s">
        <v>171</v>
      </c>
      <c r="D272" s="49" t="s">
        <v>186</v>
      </c>
      <c r="E272" s="49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 t="s">
        <v>268</v>
      </c>
      <c r="L272" s="28">
        <v>0</v>
      </c>
      <c r="M272" s="28">
        <f t="shared" si="21"/>
        <v>0</v>
      </c>
      <c r="N272" s="28">
        <f t="shared" si="22"/>
        <v>0</v>
      </c>
      <c r="O272" s="27">
        <f t="shared" si="23"/>
        <v>0</v>
      </c>
      <c r="P272" s="27">
        <f t="shared" si="24"/>
        <v>0</v>
      </c>
      <c r="Q272" s="27">
        <f t="shared" si="25"/>
        <v>0</v>
      </c>
    </row>
    <row r="273" spans="2:17" ht="15.75" hidden="1" customHeight="1">
      <c r="B273" s="49">
        <v>261</v>
      </c>
      <c r="C273" s="49" t="s">
        <v>166</v>
      </c>
      <c r="D273" s="49" t="s">
        <v>186</v>
      </c>
      <c r="E273" s="49">
        <v>0.78</v>
      </c>
      <c r="F273" s="28">
        <v>420</v>
      </c>
      <c r="G273" s="28">
        <v>0</v>
      </c>
      <c r="H273" s="28">
        <v>0</v>
      </c>
      <c r="I273" s="28">
        <v>3</v>
      </c>
      <c r="J273" s="28">
        <v>417</v>
      </c>
      <c r="K273" s="28" t="s">
        <v>269</v>
      </c>
      <c r="L273" s="28">
        <v>0</v>
      </c>
      <c r="M273" s="28">
        <f t="shared" si="21"/>
        <v>327.60000000000002</v>
      </c>
      <c r="N273" s="28">
        <f t="shared" si="22"/>
        <v>0</v>
      </c>
      <c r="O273" s="27">
        <f t="shared" si="23"/>
        <v>0</v>
      </c>
      <c r="P273" s="27">
        <f t="shared" si="24"/>
        <v>2.34</v>
      </c>
      <c r="Q273" s="27">
        <f t="shared" si="25"/>
        <v>325.26</v>
      </c>
    </row>
    <row r="274" spans="2:17" ht="15.75" hidden="1" customHeight="1">
      <c r="B274" s="49">
        <v>262</v>
      </c>
      <c r="C274" s="49" t="s">
        <v>171</v>
      </c>
      <c r="D274" s="49" t="s">
        <v>186</v>
      </c>
      <c r="E274" s="49">
        <v>0.65</v>
      </c>
      <c r="F274" s="28">
        <v>908</v>
      </c>
      <c r="G274" s="28">
        <v>0</v>
      </c>
      <c r="H274" s="28">
        <v>0</v>
      </c>
      <c r="I274" s="28">
        <v>2</v>
      </c>
      <c r="J274" s="28">
        <v>906</v>
      </c>
      <c r="K274" s="28" t="s">
        <v>270</v>
      </c>
      <c r="L274" s="28">
        <v>0</v>
      </c>
      <c r="M274" s="28">
        <f t="shared" si="21"/>
        <v>590.20000000000005</v>
      </c>
      <c r="N274" s="28">
        <f t="shared" si="22"/>
        <v>0</v>
      </c>
      <c r="O274" s="27">
        <f t="shared" si="23"/>
        <v>0</v>
      </c>
      <c r="P274" s="27">
        <f t="shared" si="24"/>
        <v>1.3</v>
      </c>
      <c r="Q274" s="27">
        <f t="shared" si="25"/>
        <v>588.9</v>
      </c>
    </row>
    <row r="275" spans="2:17" ht="15.75" hidden="1" customHeight="1">
      <c r="B275" s="49">
        <v>263</v>
      </c>
      <c r="C275" s="37" t="s">
        <v>167</v>
      </c>
      <c r="D275" s="49" t="s">
        <v>186</v>
      </c>
      <c r="E275" s="49">
        <v>0.18</v>
      </c>
      <c r="F275" s="28">
        <v>392</v>
      </c>
      <c r="G275" s="28">
        <v>0</v>
      </c>
      <c r="H275" s="28">
        <v>0</v>
      </c>
      <c r="I275" s="28">
        <v>8</v>
      </c>
      <c r="J275" s="28">
        <v>384</v>
      </c>
      <c r="K275" s="28" t="s">
        <v>271</v>
      </c>
      <c r="L275" s="28">
        <v>0</v>
      </c>
      <c r="M275" s="28">
        <f t="shared" si="21"/>
        <v>70.56</v>
      </c>
      <c r="N275" s="28">
        <f t="shared" si="22"/>
        <v>0</v>
      </c>
      <c r="O275" s="27">
        <f t="shared" si="23"/>
        <v>0</v>
      </c>
      <c r="P275" s="27">
        <f t="shared" si="24"/>
        <v>1.44</v>
      </c>
      <c r="Q275" s="27">
        <f t="shared" si="25"/>
        <v>69.12</v>
      </c>
    </row>
    <row r="276" spans="2:17" ht="15.75" hidden="1" customHeight="1">
      <c r="B276" s="49">
        <v>264</v>
      </c>
      <c r="C276" s="49" t="s">
        <v>163</v>
      </c>
      <c r="D276" s="49" t="s">
        <v>186</v>
      </c>
      <c r="E276" s="49">
        <v>0.35</v>
      </c>
      <c r="F276" s="28">
        <v>4806</v>
      </c>
      <c r="G276" s="28">
        <v>0</v>
      </c>
      <c r="H276" s="28">
        <v>0</v>
      </c>
      <c r="I276" s="28">
        <v>62</v>
      </c>
      <c r="J276" s="28">
        <v>4744</v>
      </c>
      <c r="K276" s="28" t="s">
        <v>272</v>
      </c>
      <c r="L276" s="28">
        <v>0</v>
      </c>
      <c r="M276" s="28">
        <f t="shared" si="21"/>
        <v>1682.1</v>
      </c>
      <c r="N276" s="28">
        <f t="shared" si="22"/>
        <v>0</v>
      </c>
      <c r="O276" s="27">
        <f t="shared" si="23"/>
        <v>0</v>
      </c>
      <c r="P276" s="27">
        <f t="shared" si="24"/>
        <v>21.7</v>
      </c>
      <c r="Q276" s="27">
        <f t="shared" si="25"/>
        <v>1660.3999999999999</v>
      </c>
    </row>
    <row r="277" spans="2:17" ht="15.75" hidden="1" customHeight="1">
      <c r="B277" s="49">
        <v>265</v>
      </c>
      <c r="C277" s="49" t="s">
        <v>163</v>
      </c>
      <c r="D277" s="49" t="s">
        <v>187</v>
      </c>
      <c r="E277" s="49">
        <v>6.4169999999999998</v>
      </c>
      <c r="F277" s="28">
        <v>62</v>
      </c>
      <c r="G277" s="28">
        <v>0</v>
      </c>
      <c r="H277" s="28">
        <v>0</v>
      </c>
      <c r="I277" s="28">
        <v>0</v>
      </c>
      <c r="J277" s="28">
        <v>62</v>
      </c>
      <c r="K277" s="28"/>
      <c r="L277" s="28">
        <v>1</v>
      </c>
      <c r="M277" s="28">
        <f t="shared" si="21"/>
        <v>397.85399999999998</v>
      </c>
      <c r="N277" s="28">
        <f t="shared" si="22"/>
        <v>0</v>
      </c>
      <c r="O277" s="27">
        <f t="shared" si="23"/>
        <v>0</v>
      </c>
      <c r="P277" s="27">
        <f t="shared" si="24"/>
        <v>0</v>
      </c>
      <c r="Q277" s="27">
        <f t="shared" si="25"/>
        <v>397.85399999999998</v>
      </c>
    </row>
    <row r="278" spans="2:17" ht="15.75" hidden="1" customHeight="1">
      <c r="B278" s="49">
        <v>266</v>
      </c>
      <c r="C278" s="49" t="s">
        <v>164</v>
      </c>
      <c r="D278" s="49" t="s">
        <v>187</v>
      </c>
      <c r="E278" s="49">
        <v>5.2</v>
      </c>
      <c r="F278" s="28">
        <v>80</v>
      </c>
      <c r="G278" s="28">
        <v>0</v>
      </c>
      <c r="H278" s="28">
        <v>0</v>
      </c>
      <c r="I278" s="28">
        <v>0</v>
      </c>
      <c r="J278" s="28">
        <v>80</v>
      </c>
      <c r="K278" s="28"/>
      <c r="L278" s="28">
        <v>1</v>
      </c>
      <c r="M278" s="28">
        <f t="shared" si="21"/>
        <v>416</v>
      </c>
      <c r="N278" s="28">
        <f t="shared" si="22"/>
        <v>0</v>
      </c>
      <c r="O278" s="27">
        <f t="shared" si="23"/>
        <v>0</v>
      </c>
      <c r="P278" s="27">
        <f t="shared" si="24"/>
        <v>0</v>
      </c>
      <c r="Q278" s="27">
        <f t="shared" si="25"/>
        <v>416</v>
      </c>
    </row>
    <row r="279" spans="2:17" ht="15.75" hidden="1" customHeight="1">
      <c r="B279" s="49">
        <v>267</v>
      </c>
      <c r="C279" s="49" t="s">
        <v>163</v>
      </c>
      <c r="D279" s="49" t="s">
        <v>187</v>
      </c>
      <c r="E279" s="49">
        <v>6.9829999999999997</v>
      </c>
      <c r="F279" s="28">
        <v>62</v>
      </c>
      <c r="G279" s="28">
        <v>0</v>
      </c>
      <c r="H279" s="28">
        <v>0</v>
      </c>
      <c r="I279" s="28">
        <v>0</v>
      </c>
      <c r="J279" s="28">
        <v>62</v>
      </c>
      <c r="K279" s="28"/>
      <c r="L279" s="28">
        <v>1</v>
      </c>
      <c r="M279" s="28">
        <f t="shared" si="21"/>
        <v>432.94599999999997</v>
      </c>
      <c r="N279" s="28">
        <f t="shared" si="22"/>
        <v>0</v>
      </c>
      <c r="O279" s="27">
        <f t="shared" si="23"/>
        <v>0</v>
      </c>
      <c r="P279" s="27">
        <f t="shared" si="24"/>
        <v>0</v>
      </c>
      <c r="Q279" s="27">
        <f t="shared" si="25"/>
        <v>432.94599999999997</v>
      </c>
    </row>
    <row r="280" spans="2:17" ht="15.75" hidden="1" customHeight="1">
      <c r="B280" s="49">
        <v>268</v>
      </c>
      <c r="C280" s="49" t="s">
        <v>164</v>
      </c>
      <c r="D280" s="49" t="s">
        <v>187</v>
      </c>
      <c r="E280" s="49">
        <v>5.7</v>
      </c>
      <c r="F280" s="28">
        <v>22</v>
      </c>
      <c r="G280" s="28">
        <v>0</v>
      </c>
      <c r="H280" s="28">
        <v>0</v>
      </c>
      <c r="I280" s="28">
        <v>0</v>
      </c>
      <c r="J280" s="28">
        <v>22</v>
      </c>
      <c r="K280" s="28"/>
      <c r="L280" s="28">
        <v>1</v>
      </c>
      <c r="M280" s="28">
        <f t="shared" si="21"/>
        <v>125.4</v>
      </c>
      <c r="N280" s="28">
        <f t="shared" si="22"/>
        <v>0</v>
      </c>
      <c r="O280" s="27">
        <f t="shared" si="23"/>
        <v>0</v>
      </c>
      <c r="P280" s="27">
        <f t="shared" si="24"/>
        <v>0</v>
      </c>
      <c r="Q280" s="27">
        <f t="shared" si="25"/>
        <v>125.4</v>
      </c>
    </row>
    <row r="281" spans="2:17" ht="15.75" hidden="1" customHeight="1">
      <c r="B281" s="49">
        <v>269</v>
      </c>
      <c r="C281" s="37" t="s">
        <v>167</v>
      </c>
      <c r="D281" s="49" t="s">
        <v>186</v>
      </c>
      <c r="E281" s="49">
        <v>0.8</v>
      </c>
      <c r="F281" s="28">
        <v>38</v>
      </c>
      <c r="G281" s="28">
        <v>0</v>
      </c>
      <c r="H281" s="28">
        <v>0</v>
      </c>
      <c r="I281" s="28">
        <v>33</v>
      </c>
      <c r="J281" s="28">
        <v>5</v>
      </c>
      <c r="K281" s="28" t="s">
        <v>273</v>
      </c>
      <c r="L281" s="28">
        <v>0</v>
      </c>
      <c r="M281" s="28">
        <f t="shared" si="21"/>
        <v>30.400000000000002</v>
      </c>
      <c r="N281" s="28">
        <f t="shared" si="22"/>
        <v>0</v>
      </c>
      <c r="O281" s="27">
        <f t="shared" si="23"/>
        <v>0</v>
      </c>
      <c r="P281" s="27">
        <f t="shared" si="24"/>
        <v>26.400000000000002</v>
      </c>
      <c r="Q281" s="27">
        <f t="shared" si="25"/>
        <v>4</v>
      </c>
    </row>
    <row r="282" spans="2:17" ht="15.75" hidden="1" customHeight="1">
      <c r="B282" s="49">
        <v>270</v>
      </c>
      <c r="C282" s="49" t="s">
        <v>171</v>
      </c>
      <c r="D282" s="49" t="s">
        <v>187</v>
      </c>
      <c r="E282" s="49">
        <v>8.5830000000000002</v>
      </c>
      <c r="F282" s="28">
        <v>2206</v>
      </c>
      <c r="G282" s="28">
        <v>0</v>
      </c>
      <c r="H282" s="28">
        <v>0</v>
      </c>
      <c r="I282" s="28">
        <v>14</v>
      </c>
      <c r="J282" s="28">
        <v>2192</v>
      </c>
      <c r="K282" s="28"/>
      <c r="L282" s="28">
        <v>1</v>
      </c>
      <c r="M282" s="28">
        <f t="shared" si="21"/>
        <v>18934.098000000002</v>
      </c>
      <c r="N282" s="28">
        <f t="shared" si="22"/>
        <v>0</v>
      </c>
      <c r="O282" s="27">
        <f t="shared" si="23"/>
        <v>0</v>
      </c>
      <c r="P282" s="27">
        <f t="shared" si="24"/>
        <v>120.16200000000001</v>
      </c>
      <c r="Q282" s="27">
        <f t="shared" si="25"/>
        <v>18813.936000000002</v>
      </c>
    </row>
    <row r="283" spans="2:17" ht="15.75" hidden="1" customHeight="1">
      <c r="B283" s="49">
        <v>271</v>
      </c>
      <c r="C283" s="49" t="s">
        <v>163</v>
      </c>
      <c r="D283" s="49" t="s">
        <v>187</v>
      </c>
      <c r="E283" s="49">
        <v>2.383</v>
      </c>
      <c r="F283" s="28">
        <v>62</v>
      </c>
      <c r="G283" s="28">
        <v>0</v>
      </c>
      <c r="H283" s="28">
        <v>0</v>
      </c>
      <c r="I283" s="28">
        <v>0</v>
      </c>
      <c r="J283" s="28">
        <v>62</v>
      </c>
      <c r="K283" s="28"/>
      <c r="L283" s="28">
        <v>1</v>
      </c>
      <c r="M283" s="28">
        <f t="shared" si="21"/>
        <v>147.74600000000001</v>
      </c>
      <c r="N283" s="28">
        <f t="shared" si="22"/>
        <v>0</v>
      </c>
      <c r="O283" s="27">
        <f t="shared" si="23"/>
        <v>0</v>
      </c>
      <c r="P283" s="27">
        <f t="shared" si="24"/>
        <v>0</v>
      </c>
      <c r="Q283" s="27">
        <f t="shared" si="25"/>
        <v>147.74600000000001</v>
      </c>
    </row>
    <row r="284" spans="2:17" ht="15.75" hidden="1" customHeight="1">
      <c r="B284" s="49">
        <v>272</v>
      </c>
      <c r="C284" s="37" t="s">
        <v>167</v>
      </c>
      <c r="D284" s="49" t="s">
        <v>186</v>
      </c>
      <c r="E284" s="49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 t="s">
        <v>274</v>
      </c>
      <c r="L284" s="28">
        <v>0</v>
      </c>
      <c r="M284" s="28">
        <f t="shared" si="21"/>
        <v>0</v>
      </c>
      <c r="N284" s="28">
        <f t="shared" si="22"/>
        <v>0</v>
      </c>
      <c r="O284" s="27">
        <f t="shared" si="23"/>
        <v>0</v>
      </c>
      <c r="P284" s="27">
        <f t="shared" si="24"/>
        <v>0</v>
      </c>
      <c r="Q284" s="27">
        <f t="shared" si="25"/>
        <v>0</v>
      </c>
    </row>
    <row r="285" spans="2:17" ht="15.75" hidden="1" customHeight="1">
      <c r="B285" s="49">
        <v>273</v>
      </c>
      <c r="C285" s="37" t="s">
        <v>167</v>
      </c>
      <c r="D285" s="49" t="s">
        <v>186</v>
      </c>
      <c r="E285" s="49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 t="s">
        <v>275</v>
      </c>
      <c r="L285" s="28">
        <v>0</v>
      </c>
      <c r="M285" s="28">
        <f t="shared" si="21"/>
        <v>0</v>
      </c>
      <c r="N285" s="28">
        <f t="shared" si="22"/>
        <v>0</v>
      </c>
      <c r="O285" s="27">
        <f t="shared" si="23"/>
        <v>0</v>
      </c>
      <c r="P285" s="27">
        <f t="shared" si="24"/>
        <v>0</v>
      </c>
      <c r="Q285" s="27">
        <f t="shared" si="25"/>
        <v>0</v>
      </c>
    </row>
    <row r="286" spans="2:17" ht="15.75" hidden="1" customHeight="1">
      <c r="B286" s="49">
        <v>274</v>
      </c>
      <c r="C286" s="49" t="s">
        <v>171</v>
      </c>
      <c r="D286" s="49" t="s">
        <v>186</v>
      </c>
      <c r="E286" s="49">
        <v>0.87</v>
      </c>
      <c r="F286" s="28">
        <v>2206</v>
      </c>
      <c r="G286" s="28">
        <v>0</v>
      </c>
      <c r="H286" s="28">
        <v>0</v>
      </c>
      <c r="I286" s="28">
        <v>14</v>
      </c>
      <c r="J286" s="28">
        <v>2192</v>
      </c>
      <c r="K286" s="28" t="s">
        <v>276</v>
      </c>
      <c r="L286" s="28">
        <v>0</v>
      </c>
      <c r="M286" s="28">
        <f t="shared" si="21"/>
        <v>1919.22</v>
      </c>
      <c r="N286" s="28">
        <f t="shared" si="22"/>
        <v>0</v>
      </c>
      <c r="O286" s="27">
        <f t="shared" si="23"/>
        <v>0</v>
      </c>
      <c r="P286" s="27">
        <f t="shared" si="24"/>
        <v>12.18</v>
      </c>
      <c r="Q286" s="27">
        <f t="shared" si="25"/>
        <v>1907.04</v>
      </c>
    </row>
    <row r="287" spans="2:17" ht="15.75" hidden="1" customHeight="1">
      <c r="B287" s="49">
        <v>275</v>
      </c>
      <c r="C287" s="49" t="s">
        <v>164</v>
      </c>
      <c r="D287" s="49" t="s">
        <v>187</v>
      </c>
      <c r="E287" s="49">
        <v>4.8</v>
      </c>
      <c r="F287" s="28">
        <v>22</v>
      </c>
      <c r="G287" s="28">
        <v>0</v>
      </c>
      <c r="H287" s="28">
        <v>0</v>
      </c>
      <c r="I287" s="28">
        <v>0</v>
      </c>
      <c r="J287" s="28">
        <v>22</v>
      </c>
      <c r="K287" s="28"/>
      <c r="L287" s="28">
        <v>1</v>
      </c>
      <c r="M287" s="28">
        <f t="shared" si="21"/>
        <v>105.6</v>
      </c>
      <c r="N287" s="28">
        <f t="shared" si="22"/>
        <v>0</v>
      </c>
      <c r="O287" s="27">
        <f t="shared" si="23"/>
        <v>0</v>
      </c>
      <c r="P287" s="27">
        <f t="shared" si="24"/>
        <v>0</v>
      </c>
      <c r="Q287" s="27">
        <f t="shared" si="25"/>
        <v>105.6</v>
      </c>
    </row>
    <row r="288" spans="2:17" ht="15.75" hidden="1" customHeight="1">
      <c r="B288" s="49">
        <v>276</v>
      </c>
      <c r="C288" s="49" t="s">
        <v>164</v>
      </c>
      <c r="D288" s="49" t="s">
        <v>187</v>
      </c>
      <c r="E288" s="49">
        <v>7.0330000000000004</v>
      </c>
      <c r="F288" s="28">
        <v>22</v>
      </c>
      <c r="G288" s="28">
        <v>0</v>
      </c>
      <c r="H288" s="28">
        <v>0</v>
      </c>
      <c r="I288" s="28">
        <v>0</v>
      </c>
      <c r="J288" s="28">
        <v>22</v>
      </c>
      <c r="K288" s="28"/>
      <c r="L288" s="28">
        <v>1</v>
      </c>
      <c r="M288" s="28">
        <f t="shared" si="21"/>
        <v>154.726</v>
      </c>
      <c r="N288" s="28">
        <f t="shared" si="22"/>
        <v>0</v>
      </c>
      <c r="O288" s="27">
        <f t="shared" si="23"/>
        <v>0</v>
      </c>
      <c r="P288" s="27">
        <f t="shared" si="24"/>
        <v>0</v>
      </c>
      <c r="Q288" s="27">
        <f t="shared" si="25"/>
        <v>154.726</v>
      </c>
    </row>
    <row r="289" spans="2:17" ht="15.75" hidden="1" customHeight="1">
      <c r="B289" s="49">
        <v>277</v>
      </c>
      <c r="C289" s="49" t="s">
        <v>164</v>
      </c>
      <c r="D289" s="49" t="s">
        <v>187</v>
      </c>
      <c r="E289" s="49">
        <v>1.7669999999999999</v>
      </c>
      <c r="F289" s="28">
        <v>22</v>
      </c>
      <c r="G289" s="28">
        <v>0</v>
      </c>
      <c r="H289" s="28">
        <v>0</v>
      </c>
      <c r="I289" s="28">
        <v>0</v>
      </c>
      <c r="J289" s="28">
        <v>22</v>
      </c>
      <c r="K289" s="28"/>
      <c r="L289" s="28">
        <v>1</v>
      </c>
      <c r="M289" s="28">
        <f t="shared" si="21"/>
        <v>38.873999999999995</v>
      </c>
      <c r="N289" s="28">
        <f t="shared" si="22"/>
        <v>0</v>
      </c>
      <c r="O289" s="27">
        <f t="shared" si="23"/>
        <v>0</v>
      </c>
      <c r="P289" s="27">
        <f t="shared" si="24"/>
        <v>0</v>
      </c>
      <c r="Q289" s="27">
        <f t="shared" si="25"/>
        <v>38.873999999999995</v>
      </c>
    </row>
    <row r="290" spans="2:17" ht="15.75" hidden="1" customHeight="1">
      <c r="B290" s="49">
        <v>278</v>
      </c>
      <c r="C290" s="49" t="s">
        <v>325</v>
      </c>
      <c r="D290" s="49" t="s">
        <v>186</v>
      </c>
      <c r="E290" s="49">
        <v>3.3000000000000002E-2</v>
      </c>
      <c r="F290" s="28">
        <v>47</v>
      </c>
      <c r="G290" s="28">
        <v>0</v>
      </c>
      <c r="H290" s="28">
        <v>0</v>
      </c>
      <c r="I290" s="28">
        <v>1</v>
      </c>
      <c r="J290" s="28">
        <v>46</v>
      </c>
      <c r="K290" s="28" t="s">
        <v>277</v>
      </c>
      <c r="L290" s="28">
        <v>1</v>
      </c>
      <c r="M290" s="28">
        <f t="shared" si="21"/>
        <v>1.5510000000000002</v>
      </c>
      <c r="N290" s="28">
        <f t="shared" si="22"/>
        <v>0</v>
      </c>
      <c r="O290" s="27">
        <f t="shared" si="23"/>
        <v>0</v>
      </c>
      <c r="P290" s="27">
        <f t="shared" si="24"/>
        <v>3.3000000000000002E-2</v>
      </c>
      <c r="Q290" s="27">
        <f t="shared" si="25"/>
        <v>1.518</v>
      </c>
    </row>
    <row r="291" spans="2:17" ht="15.75" hidden="1" customHeight="1">
      <c r="B291" s="49">
        <v>279</v>
      </c>
      <c r="C291" s="49" t="s">
        <v>325</v>
      </c>
      <c r="D291" s="49" t="s">
        <v>187</v>
      </c>
      <c r="E291" s="49">
        <v>6.25</v>
      </c>
      <c r="F291" s="28">
        <v>36</v>
      </c>
      <c r="G291" s="28">
        <v>0</v>
      </c>
      <c r="H291" s="28">
        <v>0</v>
      </c>
      <c r="I291" s="28">
        <v>0</v>
      </c>
      <c r="J291" s="28">
        <v>36</v>
      </c>
      <c r="K291" s="28"/>
      <c r="L291" s="28">
        <v>1</v>
      </c>
      <c r="M291" s="28">
        <f t="shared" si="21"/>
        <v>225</v>
      </c>
      <c r="N291" s="28">
        <f t="shared" si="22"/>
        <v>0</v>
      </c>
      <c r="O291" s="27">
        <f t="shared" si="23"/>
        <v>0</v>
      </c>
      <c r="P291" s="27">
        <f t="shared" si="24"/>
        <v>0</v>
      </c>
      <c r="Q291" s="27">
        <f t="shared" si="25"/>
        <v>225</v>
      </c>
    </row>
    <row r="292" spans="2:17" ht="15.75" hidden="1" customHeight="1">
      <c r="B292" s="49">
        <v>280</v>
      </c>
      <c r="C292" s="49" t="s">
        <v>164</v>
      </c>
      <c r="D292" s="49" t="s">
        <v>187</v>
      </c>
      <c r="E292" s="49">
        <v>2.7829999999999999</v>
      </c>
      <c r="F292" s="28">
        <v>26</v>
      </c>
      <c r="G292" s="28">
        <v>0</v>
      </c>
      <c r="H292" s="28">
        <v>0</v>
      </c>
      <c r="I292" s="28">
        <v>0</v>
      </c>
      <c r="J292" s="28">
        <v>26</v>
      </c>
      <c r="K292" s="28"/>
      <c r="L292" s="28">
        <v>1</v>
      </c>
      <c r="M292" s="28">
        <f t="shared" si="21"/>
        <v>72.358000000000004</v>
      </c>
      <c r="N292" s="28">
        <f t="shared" si="22"/>
        <v>0</v>
      </c>
      <c r="O292" s="27">
        <f t="shared" si="23"/>
        <v>0</v>
      </c>
      <c r="P292" s="27">
        <f t="shared" si="24"/>
        <v>0</v>
      </c>
      <c r="Q292" s="27">
        <f t="shared" si="25"/>
        <v>72.358000000000004</v>
      </c>
    </row>
    <row r="293" spans="2:17" ht="15.75" hidden="1" customHeight="1">
      <c r="B293" s="49">
        <v>281</v>
      </c>
      <c r="C293" s="49" t="s">
        <v>171</v>
      </c>
      <c r="D293" s="49" t="s">
        <v>186</v>
      </c>
      <c r="E293" s="49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 t="s">
        <v>278</v>
      </c>
      <c r="L293" s="28">
        <v>1</v>
      </c>
      <c r="M293" s="28">
        <f t="shared" si="21"/>
        <v>0</v>
      </c>
      <c r="N293" s="28">
        <f t="shared" si="22"/>
        <v>0</v>
      </c>
      <c r="O293" s="27">
        <f t="shared" si="23"/>
        <v>0</v>
      </c>
      <c r="P293" s="27">
        <f t="shared" si="24"/>
        <v>0</v>
      </c>
      <c r="Q293" s="27">
        <f t="shared" si="25"/>
        <v>0</v>
      </c>
    </row>
    <row r="294" spans="2:17" ht="15.75" hidden="1" customHeight="1">
      <c r="B294" s="49">
        <v>282</v>
      </c>
      <c r="C294" s="49" t="s">
        <v>164</v>
      </c>
      <c r="D294" s="49" t="s">
        <v>186</v>
      </c>
      <c r="E294" s="49">
        <v>4.97</v>
      </c>
      <c r="F294" s="28">
        <v>1107</v>
      </c>
      <c r="G294" s="28">
        <v>0</v>
      </c>
      <c r="H294" s="28">
        <v>0</v>
      </c>
      <c r="I294" s="28">
        <v>15</v>
      </c>
      <c r="J294" s="28">
        <v>1092</v>
      </c>
      <c r="K294" s="28" t="s">
        <v>279</v>
      </c>
      <c r="L294" s="28">
        <v>0</v>
      </c>
      <c r="M294" s="28">
        <f t="shared" si="21"/>
        <v>5501.79</v>
      </c>
      <c r="N294" s="28">
        <f t="shared" si="22"/>
        <v>0</v>
      </c>
      <c r="O294" s="27">
        <f t="shared" si="23"/>
        <v>0</v>
      </c>
      <c r="P294" s="27">
        <f t="shared" si="24"/>
        <v>74.55</v>
      </c>
      <c r="Q294" s="27">
        <f t="shared" si="25"/>
        <v>5427.24</v>
      </c>
    </row>
    <row r="295" spans="2:17" ht="15.75" hidden="1" customHeight="1">
      <c r="B295" s="49">
        <v>283</v>
      </c>
      <c r="C295" s="49" t="s">
        <v>171</v>
      </c>
      <c r="D295" s="49" t="s">
        <v>187</v>
      </c>
      <c r="E295" s="49">
        <v>1.5</v>
      </c>
      <c r="F295" s="28">
        <v>26</v>
      </c>
      <c r="G295" s="28">
        <v>0</v>
      </c>
      <c r="H295" s="28">
        <v>0</v>
      </c>
      <c r="I295" s="28">
        <v>0</v>
      </c>
      <c r="J295" s="28">
        <v>26</v>
      </c>
      <c r="K295" s="28"/>
      <c r="L295" s="28">
        <v>1</v>
      </c>
      <c r="M295" s="28">
        <f t="shared" si="21"/>
        <v>39</v>
      </c>
      <c r="N295" s="28">
        <f t="shared" si="22"/>
        <v>0</v>
      </c>
      <c r="O295" s="27">
        <f t="shared" si="23"/>
        <v>0</v>
      </c>
      <c r="P295" s="27">
        <f t="shared" si="24"/>
        <v>0</v>
      </c>
      <c r="Q295" s="27">
        <f t="shared" si="25"/>
        <v>39</v>
      </c>
    </row>
    <row r="296" spans="2:17" ht="15.75" hidden="1" customHeight="1">
      <c r="B296" s="49">
        <v>284</v>
      </c>
      <c r="C296" s="49" t="s">
        <v>163</v>
      </c>
      <c r="D296" s="49" t="s">
        <v>186</v>
      </c>
      <c r="E296" s="49">
        <v>1.6</v>
      </c>
      <c r="F296" s="28">
        <v>418</v>
      </c>
      <c r="G296" s="28">
        <v>0</v>
      </c>
      <c r="H296" s="28">
        <v>0</v>
      </c>
      <c r="I296" s="28">
        <v>13</v>
      </c>
      <c r="J296" s="28">
        <v>405</v>
      </c>
      <c r="K296" s="28" t="s">
        <v>280</v>
      </c>
      <c r="L296" s="28">
        <v>0</v>
      </c>
      <c r="M296" s="28">
        <f t="shared" si="21"/>
        <v>668.80000000000007</v>
      </c>
      <c r="N296" s="28">
        <f t="shared" si="22"/>
        <v>0</v>
      </c>
      <c r="O296" s="27">
        <f t="shared" si="23"/>
        <v>0</v>
      </c>
      <c r="P296" s="27">
        <f t="shared" si="24"/>
        <v>20.8</v>
      </c>
      <c r="Q296" s="27">
        <f t="shared" si="25"/>
        <v>648</v>
      </c>
    </row>
    <row r="297" spans="2:17" ht="15.75" hidden="1" customHeight="1">
      <c r="B297" s="49">
        <v>285</v>
      </c>
      <c r="C297" s="49" t="s">
        <v>163</v>
      </c>
      <c r="D297" s="49" t="s">
        <v>186</v>
      </c>
      <c r="E297" s="49">
        <v>0.32</v>
      </c>
      <c r="F297" s="28">
        <v>1</v>
      </c>
      <c r="G297" s="28">
        <v>0</v>
      </c>
      <c r="H297" s="28">
        <v>0</v>
      </c>
      <c r="I297" s="28">
        <v>1</v>
      </c>
      <c r="J297" s="28">
        <v>0</v>
      </c>
      <c r="K297" s="28" t="s">
        <v>281</v>
      </c>
      <c r="L297" s="28">
        <v>0</v>
      </c>
      <c r="M297" s="28">
        <f t="shared" si="21"/>
        <v>0.32</v>
      </c>
      <c r="N297" s="28">
        <f t="shared" si="22"/>
        <v>0</v>
      </c>
      <c r="O297" s="27">
        <f t="shared" si="23"/>
        <v>0</v>
      </c>
      <c r="P297" s="27">
        <f t="shared" si="24"/>
        <v>0.32</v>
      </c>
      <c r="Q297" s="27">
        <f t="shared" si="25"/>
        <v>0</v>
      </c>
    </row>
    <row r="298" spans="2:17" ht="15.75" hidden="1" customHeight="1">
      <c r="B298" s="49">
        <v>286</v>
      </c>
      <c r="C298" s="49" t="s">
        <v>166</v>
      </c>
      <c r="D298" s="49" t="s">
        <v>187</v>
      </c>
      <c r="E298" s="49">
        <v>3.7669999999999999</v>
      </c>
      <c r="F298" s="28">
        <v>95</v>
      </c>
      <c r="G298" s="28">
        <v>0</v>
      </c>
      <c r="H298" s="28">
        <v>0</v>
      </c>
      <c r="I298" s="28">
        <v>2</v>
      </c>
      <c r="J298" s="28">
        <v>93</v>
      </c>
      <c r="K298" s="28"/>
      <c r="L298" s="28">
        <v>1</v>
      </c>
      <c r="M298" s="28">
        <f t="shared" si="21"/>
        <v>357.86500000000001</v>
      </c>
      <c r="N298" s="28">
        <f t="shared" si="22"/>
        <v>0</v>
      </c>
      <c r="O298" s="27">
        <f t="shared" si="23"/>
        <v>0</v>
      </c>
      <c r="P298" s="27">
        <f t="shared" si="24"/>
        <v>7.5339999999999998</v>
      </c>
      <c r="Q298" s="27">
        <f t="shared" si="25"/>
        <v>350.33100000000002</v>
      </c>
    </row>
    <row r="299" spans="2:17" ht="15.75" hidden="1" customHeight="1">
      <c r="B299" s="49">
        <v>287</v>
      </c>
      <c r="C299" s="49" t="s">
        <v>163</v>
      </c>
      <c r="D299" s="49" t="s">
        <v>187</v>
      </c>
      <c r="E299" s="49">
        <v>4.8499999999999996</v>
      </c>
      <c r="F299" s="28">
        <v>83</v>
      </c>
      <c r="G299" s="28">
        <v>0</v>
      </c>
      <c r="H299" s="28">
        <v>0</v>
      </c>
      <c r="I299" s="28">
        <v>0</v>
      </c>
      <c r="J299" s="28">
        <v>83</v>
      </c>
      <c r="K299" s="28"/>
      <c r="L299" s="28">
        <v>1</v>
      </c>
      <c r="M299" s="28">
        <f t="shared" si="21"/>
        <v>402.54999999999995</v>
      </c>
      <c r="N299" s="28">
        <f t="shared" si="22"/>
        <v>0</v>
      </c>
      <c r="O299" s="27">
        <f t="shared" si="23"/>
        <v>0</v>
      </c>
      <c r="P299" s="27">
        <f t="shared" si="24"/>
        <v>0</v>
      </c>
      <c r="Q299" s="27">
        <f t="shared" si="25"/>
        <v>402.54999999999995</v>
      </c>
    </row>
    <row r="300" spans="2:17" ht="15.75" hidden="1" customHeight="1">
      <c r="B300" s="49">
        <v>288</v>
      </c>
      <c r="C300" s="49" t="s">
        <v>164</v>
      </c>
      <c r="D300" s="49" t="s">
        <v>187</v>
      </c>
      <c r="E300" s="49">
        <v>3.367</v>
      </c>
      <c r="F300" s="28">
        <v>63</v>
      </c>
      <c r="G300" s="28">
        <v>0</v>
      </c>
      <c r="H300" s="28">
        <v>0</v>
      </c>
      <c r="I300" s="28">
        <v>0</v>
      </c>
      <c r="J300" s="28">
        <v>63</v>
      </c>
      <c r="K300" s="28"/>
      <c r="L300" s="28">
        <v>1</v>
      </c>
      <c r="M300" s="28">
        <f t="shared" si="21"/>
        <v>212.12100000000001</v>
      </c>
      <c r="N300" s="28">
        <f t="shared" si="22"/>
        <v>0</v>
      </c>
      <c r="O300" s="27">
        <f t="shared" si="23"/>
        <v>0</v>
      </c>
      <c r="P300" s="27">
        <f t="shared" si="24"/>
        <v>0</v>
      </c>
      <c r="Q300" s="27">
        <f t="shared" si="25"/>
        <v>212.12100000000001</v>
      </c>
    </row>
    <row r="301" spans="2:17" ht="15.75" hidden="1" customHeight="1">
      <c r="B301" s="49">
        <v>289</v>
      </c>
      <c r="C301" s="49" t="s">
        <v>164</v>
      </c>
      <c r="D301" s="49" t="s">
        <v>187</v>
      </c>
      <c r="E301" s="49">
        <v>1.9830000000000001</v>
      </c>
      <c r="F301" s="28">
        <v>160</v>
      </c>
      <c r="G301" s="28">
        <v>0</v>
      </c>
      <c r="H301" s="28">
        <v>0</v>
      </c>
      <c r="I301" s="28">
        <v>0</v>
      </c>
      <c r="J301" s="28">
        <v>160</v>
      </c>
      <c r="K301" s="28"/>
      <c r="L301" s="28">
        <v>1</v>
      </c>
      <c r="M301" s="28">
        <f t="shared" si="21"/>
        <v>317.28000000000003</v>
      </c>
      <c r="N301" s="28">
        <f t="shared" si="22"/>
        <v>0</v>
      </c>
      <c r="O301" s="27">
        <f t="shared" si="23"/>
        <v>0</v>
      </c>
      <c r="P301" s="27">
        <f t="shared" si="24"/>
        <v>0</v>
      </c>
      <c r="Q301" s="27">
        <f t="shared" si="25"/>
        <v>317.28000000000003</v>
      </c>
    </row>
    <row r="302" spans="2:17" ht="15.75" hidden="1" customHeight="1">
      <c r="B302" s="49">
        <v>290</v>
      </c>
      <c r="C302" s="37" t="s">
        <v>167</v>
      </c>
      <c r="D302" s="49" t="s">
        <v>186</v>
      </c>
      <c r="E302" s="49">
        <v>0.05</v>
      </c>
      <c r="F302" s="28">
        <v>392</v>
      </c>
      <c r="G302" s="28">
        <v>0</v>
      </c>
      <c r="H302" s="28">
        <v>0</v>
      </c>
      <c r="I302" s="28">
        <v>8</v>
      </c>
      <c r="J302" s="28">
        <v>384</v>
      </c>
      <c r="K302" s="28" t="s">
        <v>282</v>
      </c>
      <c r="L302" s="28">
        <v>0</v>
      </c>
      <c r="M302" s="28">
        <f t="shared" si="21"/>
        <v>19.600000000000001</v>
      </c>
      <c r="N302" s="28">
        <f t="shared" si="22"/>
        <v>0</v>
      </c>
      <c r="O302" s="27">
        <f t="shared" si="23"/>
        <v>0</v>
      </c>
      <c r="P302" s="27">
        <f t="shared" si="24"/>
        <v>0.4</v>
      </c>
      <c r="Q302" s="27">
        <f t="shared" si="25"/>
        <v>19.200000000000003</v>
      </c>
    </row>
    <row r="303" spans="2:17" ht="15.75" hidden="1" customHeight="1">
      <c r="B303" s="49">
        <v>291</v>
      </c>
      <c r="C303" s="49" t="s">
        <v>163</v>
      </c>
      <c r="D303" s="49" t="s">
        <v>187</v>
      </c>
      <c r="E303" s="49">
        <v>1.833</v>
      </c>
      <c r="F303" s="28">
        <v>1570</v>
      </c>
      <c r="G303" s="28">
        <v>0</v>
      </c>
      <c r="H303" s="28">
        <v>0</v>
      </c>
      <c r="I303" s="28">
        <v>13</v>
      </c>
      <c r="J303" s="28">
        <v>1557</v>
      </c>
      <c r="K303" s="28"/>
      <c r="L303" s="28">
        <v>1</v>
      </c>
      <c r="M303" s="28">
        <f t="shared" si="21"/>
        <v>2877.81</v>
      </c>
      <c r="N303" s="28">
        <f t="shared" si="22"/>
        <v>0</v>
      </c>
      <c r="O303" s="27">
        <f t="shared" si="23"/>
        <v>0</v>
      </c>
      <c r="P303" s="27">
        <f t="shared" si="24"/>
        <v>23.829000000000001</v>
      </c>
      <c r="Q303" s="27">
        <f t="shared" si="25"/>
        <v>2853.9809999999998</v>
      </c>
    </row>
    <row r="304" spans="2:17" ht="15.75" hidden="1" customHeight="1">
      <c r="B304" s="49">
        <v>292</v>
      </c>
      <c r="C304" s="49" t="s">
        <v>171</v>
      </c>
      <c r="D304" s="49" t="s">
        <v>186</v>
      </c>
      <c r="E304" s="49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 t="s">
        <v>283</v>
      </c>
      <c r="L304" s="28">
        <v>0</v>
      </c>
      <c r="M304" s="28">
        <f t="shared" si="21"/>
        <v>0</v>
      </c>
      <c r="N304" s="28">
        <f t="shared" si="22"/>
        <v>0</v>
      </c>
      <c r="O304" s="27">
        <f t="shared" si="23"/>
        <v>0</v>
      </c>
      <c r="P304" s="27">
        <f t="shared" si="24"/>
        <v>0</v>
      </c>
      <c r="Q304" s="27">
        <f t="shared" si="25"/>
        <v>0</v>
      </c>
    </row>
    <row r="305" spans="2:17" ht="15.75" hidden="1" customHeight="1">
      <c r="B305" s="49">
        <v>293</v>
      </c>
      <c r="C305" s="49" t="s">
        <v>171</v>
      </c>
      <c r="D305" s="49" t="s">
        <v>186</v>
      </c>
      <c r="E305" s="49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 t="s">
        <v>284</v>
      </c>
      <c r="L305" s="28">
        <v>0</v>
      </c>
      <c r="M305" s="28">
        <f t="shared" si="21"/>
        <v>0</v>
      </c>
      <c r="N305" s="28">
        <f t="shared" si="22"/>
        <v>0</v>
      </c>
      <c r="O305" s="27">
        <f t="shared" si="23"/>
        <v>0</v>
      </c>
      <c r="P305" s="27">
        <f t="shared" si="24"/>
        <v>0</v>
      </c>
      <c r="Q305" s="27">
        <f t="shared" si="25"/>
        <v>0</v>
      </c>
    </row>
    <row r="306" spans="2:17" ht="15.75" hidden="1" customHeight="1">
      <c r="B306" s="49">
        <v>294</v>
      </c>
      <c r="C306" s="49" t="s">
        <v>171</v>
      </c>
      <c r="D306" s="49" t="s">
        <v>186</v>
      </c>
      <c r="E306" s="49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 t="s">
        <v>285</v>
      </c>
      <c r="L306" s="28">
        <v>0</v>
      </c>
      <c r="M306" s="28">
        <f t="shared" si="21"/>
        <v>0</v>
      </c>
      <c r="N306" s="28">
        <f t="shared" si="22"/>
        <v>0</v>
      </c>
      <c r="O306" s="27">
        <f t="shared" si="23"/>
        <v>0</v>
      </c>
      <c r="P306" s="27">
        <f t="shared" si="24"/>
        <v>0</v>
      </c>
      <c r="Q306" s="27">
        <f t="shared" si="25"/>
        <v>0</v>
      </c>
    </row>
    <row r="307" spans="2:17" ht="15.75" hidden="1" customHeight="1">
      <c r="B307" s="49">
        <v>295</v>
      </c>
      <c r="C307" s="49" t="s">
        <v>163</v>
      </c>
      <c r="D307" s="49" t="s">
        <v>187</v>
      </c>
      <c r="E307" s="49">
        <v>7.0830000000000002</v>
      </c>
      <c r="F307" s="28">
        <v>1321</v>
      </c>
      <c r="G307" s="28">
        <v>0</v>
      </c>
      <c r="H307" s="28">
        <v>0</v>
      </c>
      <c r="I307" s="28">
        <v>16</v>
      </c>
      <c r="J307" s="28">
        <v>1305</v>
      </c>
      <c r="K307" s="28"/>
      <c r="L307" s="28">
        <v>1</v>
      </c>
      <c r="M307" s="28">
        <f t="shared" si="21"/>
        <v>9356.643</v>
      </c>
      <c r="N307" s="28">
        <f t="shared" si="22"/>
        <v>0</v>
      </c>
      <c r="O307" s="27">
        <f t="shared" si="23"/>
        <v>0</v>
      </c>
      <c r="P307" s="27">
        <f t="shared" si="24"/>
        <v>113.328</v>
      </c>
      <c r="Q307" s="27">
        <f t="shared" si="25"/>
        <v>9243.3150000000005</v>
      </c>
    </row>
    <row r="308" spans="2:17" ht="15.75" hidden="1" customHeight="1">
      <c r="B308" s="49">
        <v>296</v>
      </c>
      <c r="C308" s="49" t="s">
        <v>163</v>
      </c>
      <c r="D308" s="49" t="s">
        <v>186</v>
      </c>
      <c r="E308" s="49">
        <v>0.02</v>
      </c>
      <c r="F308" s="28">
        <v>2176</v>
      </c>
      <c r="G308" s="28">
        <v>0</v>
      </c>
      <c r="H308" s="28">
        <v>0</v>
      </c>
      <c r="I308" s="28">
        <v>35</v>
      </c>
      <c r="J308" s="28">
        <v>2141</v>
      </c>
      <c r="K308" s="28" t="s">
        <v>286</v>
      </c>
      <c r="L308" s="28">
        <v>0</v>
      </c>
      <c r="M308" s="28">
        <f t="shared" si="21"/>
        <v>43.52</v>
      </c>
      <c r="N308" s="28">
        <f t="shared" si="22"/>
        <v>0</v>
      </c>
      <c r="O308" s="27">
        <f t="shared" si="23"/>
        <v>0</v>
      </c>
      <c r="P308" s="27">
        <f t="shared" si="24"/>
        <v>0.70000000000000007</v>
      </c>
      <c r="Q308" s="27">
        <f t="shared" si="25"/>
        <v>42.82</v>
      </c>
    </row>
    <row r="309" spans="2:17" ht="15.75" hidden="1" customHeight="1">
      <c r="B309" s="49">
        <v>297</v>
      </c>
      <c r="C309" s="37" t="s">
        <v>167</v>
      </c>
      <c r="D309" s="49" t="s">
        <v>186</v>
      </c>
      <c r="E309" s="49">
        <v>0.3</v>
      </c>
      <c r="F309" s="28">
        <v>392</v>
      </c>
      <c r="G309" s="28">
        <v>0</v>
      </c>
      <c r="H309" s="28">
        <v>0</v>
      </c>
      <c r="I309" s="28">
        <v>8</v>
      </c>
      <c r="J309" s="28">
        <v>384</v>
      </c>
      <c r="K309" s="28" t="s">
        <v>287</v>
      </c>
      <c r="L309" s="28">
        <v>0</v>
      </c>
      <c r="M309" s="28">
        <f t="shared" si="21"/>
        <v>117.6</v>
      </c>
      <c r="N309" s="28">
        <f t="shared" si="22"/>
        <v>0</v>
      </c>
      <c r="O309" s="27">
        <f t="shared" si="23"/>
        <v>0</v>
      </c>
      <c r="P309" s="27">
        <f t="shared" si="24"/>
        <v>2.4</v>
      </c>
      <c r="Q309" s="27">
        <f t="shared" si="25"/>
        <v>115.19999999999999</v>
      </c>
    </row>
    <row r="310" spans="2:17" ht="15.75" hidden="1" customHeight="1">
      <c r="B310" s="49">
        <v>298</v>
      </c>
      <c r="C310" s="49" t="s">
        <v>163</v>
      </c>
      <c r="D310" s="49" t="s">
        <v>187</v>
      </c>
      <c r="E310" s="49">
        <v>7.4669999999999996</v>
      </c>
      <c r="F310" s="28">
        <v>1343</v>
      </c>
      <c r="G310" s="28">
        <v>0</v>
      </c>
      <c r="H310" s="28">
        <v>0</v>
      </c>
      <c r="I310" s="28">
        <v>7</v>
      </c>
      <c r="J310" s="28">
        <v>1336</v>
      </c>
      <c r="K310" s="28"/>
      <c r="L310" s="28">
        <v>1</v>
      </c>
      <c r="M310" s="28">
        <f t="shared" si="21"/>
        <v>10028.180999999999</v>
      </c>
      <c r="N310" s="28">
        <f t="shared" si="22"/>
        <v>0</v>
      </c>
      <c r="O310" s="27">
        <f t="shared" si="23"/>
        <v>0</v>
      </c>
      <c r="P310" s="27">
        <f t="shared" si="24"/>
        <v>52.268999999999998</v>
      </c>
      <c r="Q310" s="27">
        <f t="shared" si="25"/>
        <v>9975.9120000000003</v>
      </c>
    </row>
    <row r="311" spans="2:17" ht="15.75" hidden="1" customHeight="1">
      <c r="B311" s="49">
        <v>299</v>
      </c>
      <c r="C311" s="49" t="s">
        <v>163</v>
      </c>
      <c r="D311" s="49" t="s">
        <v>187</v>
      </c>
      <c r="E311" s="49">
        <v>7.7329999999999997</v>
      </c>
      <c r="F311" s="28">
        <v>59</v>
      </c>
      <c r="G311" s="28">
        <v>0</v>
      </c>
      <c r="H311" s="28">
        <v>0</v>
      </c>
      <c r="I311" s="28">
        <v>0</v>
      </c>
      <c r="J311" s="28">
        <v>59</v>
      </c>
      <c r="K311" s="28"/>
      <c r="L311" s="28">
        <v>1</v>
      </c>
      <c r="M311" s="28">
        <f t="shared" si="21"/>
        <v>456.24699999999996</v>
      </c>
      <c r="N311" s="28">
        <f t="shared" si="22"/>
        <v>0</v>
      </c>
      <c r="O311" s="27">
        <f t="shared" si="23"/>
        <v>0</v>
      </c>
      <c r="P311" s="27">
        <f t="shared" si="24"/>
        <v>0</v>
      </c>
      <c r="Q311" s="27">
        <f t="shared" si="25"/>
        <v>456.24699999999996</v>
      </c>
    </row>
    <row r="312" spans="2:17" ht="15.75" hidden="1" customHeight="1">
      <c r="B312" s="49">
        <v>300</v>
      </c>
      <c r="C312" s="37" t="s">
        <v>167</v>
      </c>
      <c r="D312" s="49" t="s">
        <v>187</v>
      </c>
      <c r="E312" s="49">
        <v>3.6669999999999998</v>
      </c>
      <c r="F312" s="28">
        <v>254</v>
      </c>
      <c r="G312" s="28">
        <v>0</v>
      </c>
      <c r="H312" s="28">
        <v>0</v>
      </c>
      <c r="I312" s="28">
        <v>0</v>
      </c>
      <c r="J312" s="28">
        <v>254</v>
      </c>
      <c r="K312" s="28"/>
      <c r="L312" s="28">
        <v>1</v>
      </c>
      <c r="M312" s="28">
        <f t="shared" si="21"/>
        <v>931.41800000000001</v>
      </c>
      <c r="N312" s="28">
        <f t="shared" si="22"/>
        <v>0</v>
      </c>
      <c r="O312" s="27">
        <f t="shared" si="23"/>
        <v>0</v>
      </c>
      <c r="P312" s="27">
        <f t="shared" si="24"/>
        <v>0</v>
      </c>
      <c r="Q312" s="27">
        <f t="shared" si="25"/>
        <v>931.41800000000001</v>
      </c>
    </row>
    <row r="313" spans="2:17" ht="15.75" hidden="1" customHeight="1">
      <c r="B313" s="49">
        <v>301</v>
      </c>
      <c r="C313" s="49" t="s">
        <v>163</v>
      </c>
      <c r="D313" s="49" t="s">
        <v>187</v>
      </c>
      <c r="E313" s="49">
        <v>6.4</v>
      </c>
      <c r="F313" s="28">
        <v>19</v>
      </c>
      <c r="G313" s="28">
        <v>0</v>
      </c>
      <c r="H313" s="28">
        <v>0</v>
      </c>
      <c r="I313" s="28">
        <v>0</v>
      </c>
      <c r="J313" s="28">
        <v>19</v>
      </c>
      <c r="K313" s="28"/>
      <c r="L313" s="28">
        <v>1</v>
      </c>
      <c r="M313" s="28">
        <f t="shared" si="21"/>
        <v>121.60000000000001</v>
      </c>
      <c r="N313" s="28">
        <f t="shared" si="22"/>
        <v>0</v>
      </c>
      <c r="O313" s="27">
        <f t="shared" si="23"/>
        <v>0</v>
      </c>
      <c r="P313" s="27">
        <f t="shared" si="24"/>
        <v>0</v>
      </c>
      <c r="Q313" s="27">
        <f t="shared" si="25"/>
        <v>121.60000000000001</v>
      </c>
    </row>
    <row r="314" spans="2:17" ht="15.75" hidden="1" customHeight="1">
      <c r="B314" s="49">
        <v>302</v>
      </c>
      <c r="C314" s="49" t="s">
        <v>163</v>
      </c>
      <c r="D314" s="49" t="s">
        <v>187</v>
      </c>
      <c r="E314" s="49">
        <v>6.75</v>
      </c>
      <c r="F314" s="28">
        <v>62</v>
      </c>
      <c r="G314" s="28">
        <v>0</v>
      </c>
      <c r="H314" s="28">
        <v>0</v>
      </c>
      <c r="I314" s="28">
        <v>0</v>
      </c>
      <c r="J314" s="28">
        <v>62</v>
      </c>
      <c r="K314" s="28"/>
      <c r="L314" s="28">
        <v>1</v>
      </c>
      <c r="M314" s="28">
        <f t="shared" si="21"/>
        <v>418.5</v>
      </c>
      <c r="N314" s="28">
        <f t="shared" si="22"/>
        <v>0</v>
      </c>
      <c r="O314" s="27">
        <f t="shared" si="23"/>
        <v>0</v>
      </c>
      <c r="P314" s="27">
        <f t="shared" si="24"/>
        <v>0</v>
      </c>
      <c r="Q314" s="27">
        <f t="shared" si="25"/>
        <v>418.5</v>
      </c>
    </row>
    <row r="315" spans="2:17" ht="15.75" hidden="1" customHeight="1">
      <c r="B315" s="49">
        <v>303</v>
      </c>
      <c r="C315" s="49" t="s">
        <v>163</v>
      </c>
      <c r="D315" s="49" t="s">
        <v>187</v>
      </c>
      <c r="E315" s="49">
        <v>2.1669999999999998</v>
      </c>
      <c r="F315" s="28">
        <v>676</v>
      </c>
      <c r="G315" s="28">
        <v>0</v>
      </c>
      <c r="H315" s="28">
        <v>0</v>
      </c>
      <c r="I315" s="28">
        <v>0</v>
      </c>
      <c r="J315" s="28">
        <v>676</v>
      </c>
      <c r="K315" s="28"/>
      <c r="L315" s="28">
        <v>1</v>
      </c>
      <c r="M315" s="28">
        <f t="shared" si="21"/>
        <v>1464.8919999999998</v>
      </c>
      <c r="N315" s="28">
        <f t="shared" si="22"/>
        <v>0</v>
      </c>
      <c r="O315" s="27">
        <f t="shared" si="23"/>
        <v>0</v>
      </c>
      <c r="P315" s="27">
        <f t="shared" si="24"/>
        <v>0</v>
      </c>
      <c r="Q315" s="27">
        <f t="shared" si="25"/>
        <v>1464.8919999999998</v>
      </c>
    </row>
    <row r="316" spans="2:17" ht="15.75" hidden="1" customHeight="1">
      <c r="B316" s="49">
        <v>304</v>
      </c>
      <c r="C316" s="49" t="s">
        <v>164</v>
      </c>
      <c r="D316" s="49" t="s">
        <v>187</v>
      </c>
      <c r="E316" s="49">
        <v>7.133</v>
      </c>
      <c r="F316" s="28">
        <v>22</v>
      </c>
      <c r="G316" s="28">
        <v>0</v>
      </c>
      <c r="H316" s="28">
        <v>0</v>
      </c>
      <c r="I316" s="28">
        <v>0</v>
      </c>
      <c r="J316" s="28">
        <v>22</v>
      </c>
      <c r="K316" s="28"/>
      <c r="L316" s="28">
        <v>1</v>
      </c>
      <c r="M316" s="28">
        <f t="shared" si="21"/>
        <v>156.92599999999999</v>
      </c>
      <c r="N316" s="28">
        <f t="shared" si="22"/>
        <v>0</v>
      </c>
      <c r="O316" s="27">
        <f t="shared" si="23"/>
        <v>0</v>
      </c>
      <c r="P316" s="27">
        <f t="shared" si="24"/>
        <v>0</v>
      </c>
      <c r="Q316" s="27">
        <f t="shared" si="25"/>
        <v>156.92599999999999</v>
      </c>
    </row>
    <row r="317" spans="2:17" ht="15.75" hidden="1" customHeight="1">
      <c r="B317" s="49">
        <v>305</v>
      </c>
      <c r="C317" s="49" t="s">
        <v>163</v>
      </c>
      <c r="D317" s="49" t="s">
        <v>187</v>
      </c>
      <c r="E317" s="49">
        <v>2.2829999999999999</v>
      </c>
      <c r="F317" s="28">
        <v>517</v>
      </c>
      <c r="G317" s="28">
        <v>0</v>
      </c>
      <c r="H317" s="28">
        <v>0</v>
      </c>
      <c r="I317" s="28">
        <v>4</v>
      </c>
      <c r="J317" s="28">
        <v>513</v>
      </c>
      <c r="K317" s="28"/>
      <c r="L317" s="28">
        <v>1</v>
      </c>
      <c r="M317" s="28">
        <f t="shared" si="21"/>
        <v>1180.3109999999999</v>
      </c>
      <c r="N317" s="28">
        <f t="shared" si="22"/>
        <v>0</v>
      </c>
      <c r="O317" s="27">
        <f t="shared" si="23"/>
        <v>0</v>
      </c>
      <c r="P317" s="27">
        <f t="shared" si="24"/>
        <v>9.1319999999999997</v>
      </c>
      <c r="Q317" s="27">
        <f t="shared" si="25"/>
        <v>1171.1789999999999</v>
      </c>
    </row>
    <row r="318" spans="2:17" ht="15.75" hidden="1" customHeight="1">
      <c r="B318" s="49">
        <v>306</v>
      </c>
      <c r="C318" s="49" t="s">
        <v>163</v>
      </c>
      <c r="D318" s="49" t="s">
        <v>187</v>
      </c>
      <c r="E318" s="49">
        <v>1.867</v>
      </c>
      <c r="F318" s="28">
        <v>62</v>
      </c>
      <c r="G318" s="28">
        <v>0</v>
      </c>
      <c r="H318" s="28">
        <v>0</v>
      </c>
      <c r="I318" s="28">
        <v>0</v>
      </c>
      <c r="J318" s="28">
        <v>62</v>
      </c>
      <c r="K318" s="28"/>
      <c r="L318" s="28">
        <v>1</v>
      </c>
      <c r="M318" s="28">
        <f t="shared" si="21"/>
        <v>115.754</v>
      </c>
      <c r="N318" s="28">
        <f t="shared" si="22"/>
        <v>0</v>
      </c>
      <c r="O318" s="27">
        <f t="shared" si="23"/>
        <v>0</v>
      </c>
      <c r="P318" s="27">
        <f t="shared" si="24"/>
        <v>0</v>
      </c>
      <c r="Q318" s="27">
        <f t="shared" si="25"/>
        <v>115.754</v>
      </c>
    </row>
    <row r="319" spans="2:17" ht="15.75" hidden="1" customHeight="1">
      <c r="B319" s="49">
        <v>307</v>
      </c>
      <c r="C319" s="49" t="s">
        <v>171</v>
      </c>
      <c r="D319" s="49" t="s">
        <v>186</v>
      </c>
      <c r="E319" s="49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 t="s">
        <v>288</v>
      </c>
      <c r="L319" s="28">
        <v>0</v>
      </c>
      <c r="M319" s="28">
        <f t="shared" si="21"/>
        <v>0</v>
      </c>
      <c r="N319" s="28">
        <f t="shared" si="22"/>
        <v>0</v>
      </c>
      <c r="O319" s="27">
        <f t="shared" si="23"/>
        <v>0</v>
      </c>
      <c r="P319" s="27">
        <f t="shared" si="24"/>
        <v>0</v>
      </c>
      <c r="Q319" s="27">
        <f t="shared" si="25"/>
        <v>0</v>
      </c>
    </row>
    <row r="320" spans="2:17" ht="15.75" hidden="1" customHeight="1">
      <c r="B320" s="49">
        <v>308</v>
      </c>
      <c r="C320" s="49" t="s">
        <v>163</v>
      </c>
      <c r="D320" s="49" t="s">
        <v>187</v>
      </c>
      <c r="E320" s="49">
        <v>6.4329999999999998</v>
      </c>
      <c r="F320" s="28">
        <v>62</v>
      </c>
      <c r="G320" s="28">
        <v>0</v>
      </c>
      <c r="H320" s="28">
        <v>0</v>
      </c>
      <c r="I320" s="28">
        <v>0</v>
      </c>
      <c r="J320" s="28">
        <v>62</v>
      </c>
      <c r="K320" s="28"/>
      <c r="L320" s="28">
        <v>1</v>
      </c>
      <c r="M320" s="28">
        <f t="shared" si="21"/>
        <v>398.846</v>
      </c>
      <c r="N320" s="28">
        <f t="shared" si="22"/>
        <v>0</v>
      </c>
      <c r="O320" s="27">
        <f t="shared" si="23"/>
        <v>0</v>
      </c>
      <c r="P320" s="27">
        <f t="shared" si="24"/>
        <v>0</v>
      </c>
      <c r="Q320" s="27">
        <f t="shared" si="25"/>
        <v>398.846</v>
      </c>
    </row>
    <row r="321" spans="2:17" ht="15.75" hidden="1" customHeight="1">
      <c r="B321" s="49">
        <v>309</v>
      </c>
      <c r="C321" s="49" t="s">
        <v>164</v>
      </c>
      <c r="D321" s="49" t="s">
        <v>187</v>
      </c>
      <c r="E321" s="49">
        <v>0.75</v>
      </c>
      <c r="F321" s="28">
        <v>54</v>
      </c>
      <c r="G321" s="28">
        <v>0</v>
      </c>
      <c r="H321" s="28">
        <v>0</v>
      </c>
      <c r="I321" s="28">
        <v>0</v>
      </c>
      <c r="J321" s="28">
        <v>54</v>
      </c>
      <c r="K321" s="28"/>
      <c r="L321" s="28">
        <v>1</v>
      </c>
      <c r="M321" s="28">
        <f t="shared" si="21"/>
        <v>40.5</v>
      </c>
      <c r="N321" s="28">
        <f t="shared" si="22"/>
        <v>0</v>
      </c>
      <c r="O321" s="27">
        <f t="shared" si="23"/>
        <v>0</v>
      </c>
      <c r="P321" s="27">
        <f t="shared" si="24"/>
        <v>0</v>
      </c>
      <c r="Q321" s="27">
        <f t="shared" si="25"/>
        <v>40.5</v>
      </c>
    </row>
    <row r="322" spans="2:17" ht="15.75" hidden="1" customHeight="1">
      <c r="B322" s="49">
        <v>310</v>
      </c>
      <c r="C322" s="49" t="s">
        <v>164</v>
      </c>
      <c r="D322" s="49" t="s">
        <v>187</v>
      </c>
      <c r="E322" s="49">
        <v>4.9000000000000004</v>
      </c>
      <c r="F322" s="28">
        <v>47</v>
      </c>
      <c r="G322" s="28">
        <v>0</v>
      </c>
      <c r="H322" s="28">
        <v>0</v>
      </c>
      <c r="I322" s="28">
        <v>0</v>
      </c>
      <c r="J322" s="28">
        <v>47</v>
      </c>
      <c r="K322" s="28"/>
      <c r="L322" s="28">
        <v>1</v>
      </c>
      <c r="M322" s="28">
        <f t="shared" si="21"/>
        <v>230.3</v>
      </c>
      <c r="N322" s="28">
        <f t="shared" si="22"/>
        <v>0</v>
      </c>
      <c r="O322" s="27">
        <f t="shared" si="23"/>
        <v>0</v>
      </c>
      <c r="P322" s="27">
        <f t="shared" si="24"/>
        <v>0</v>
      </c>
      <c r="Q322" s="27">
        <f t="shared" si="25"/>
        <v>230.3</v>
      </c>
    </row>
    <row r="323" spans="2:17" ht="15.75" hidden="1" customHeight="1">
      <c r="B323" s="49">
        <v>311</v>
      </c>
      <c r="C323" s="49" t="s">
        <v>163</v>
      </c>
      <c r="D323" s="49" t="s">
        <v>187</v>
      </c>
      <c r="E323" s="49">
        <v>6.4329999999999998</v>
      </c>
      <c r="F323" s="28">
        <v>62</v>
      </c>
      <c r="G323" s="28">
        <v>0</v>
      </c>
      <c r="H323" s="28">
        <v>0</v>
      </c>
      <c r="I323" s="28">
        <v>0</v>
      </c>
      <c r="J323" s="28">
        <v>62</v>
      </c>
      <c r="K323" s="28"/>
      <c r="L323" s="28">
        <v>1</v>
      </c>
      <c r="M323" s="28">
        <f t="shared" si="21"/>
        <v>398.846</v>
      </c>
      <c r="N323" s="28">
        <f t="shared" si="22"/>
        <v>0</v>
      </c>
      <c r="O323" s="27">
        <f t="shared" si="23"/>
        <v>0</v>
      </c>
      <c r="P323" s="27">
        <f t="shared" si="24"/>
        <v>0</v>
      </c>
      <c r="Q323" s="27">
        <f t="shared" si="25"/>
        <v>398.846</v>
      </c>
    </row>
    <row r="324" spans="2:17" ht="15.75" hidden="1" customHeight="1">
      <c r="B324" s="49">
        <v>312</v>
      </c>
      <c r="C324" s="49" t="s">
        <v>163</v>
      </c>
      <c r="D324" s="49" t="s">
        <v>187</v>
      </c>
      <c r="E324" s="49">
        <v>7.6669999999999998</v>
      </c>
      <c r="F324" s="28">
        <v>62</v>
      </c>
      <c r="G324" s="28">
        <v>0</v>
      </c>
      <c r="H324" s="28">
        <v>0</v>
      </c>
      <c r="I324" s="28">
        <v>0</v>
      </c>
      <c r="J324" s="28">
        <v>62</v>
      </c>
      <c r="K324" s="28"/>
      <c r="L324" s="28">
        <v>1</v>
      </c>
      <c r="M324" s="28">
        <f t="shared" si="21"/>
        <v>475.35399999999998</v>
      </c>
      <c r="N324" s="28">
        <f t="shared" si="22"/>
        <v>0</v>
      </c>
      <c r="O324" s="27">
        <f t="shared" si="23"/>
        <v>0</v>
      </c>
      <c r="P324" s="27">
        <f t="shared" si="24"/>
        <v>0</v>
      </c>
      <c r="Q324" s="27">
        <f t="shared" si="25"/>
        <v>475.35399999999998</v>
      </c>
    </row>
    <row r="325" spans="2:17" ht="15.75" hidden="1" customHeight="1">
      <c r="B325" s="49">
        <v>313</v>
      </c>
      <c r="C325" s="49" t="s">
        <v>164</v>
      </c>
      <c r="D325" s="49" t="s">
        <v>187</v>
      </c>
      <c r="E325" s="49">
        <v>1.25</v>
      </c>
      <c r="F325" s="28">
        <v>47</v>
      </c>
      <c r="G325" s="28">
        <v>0</v>
      </c>
      <c r="H325" s="28">
        <v>0</v>
      </c>
      <c r="I325" s="28">
        <v>0</v>
      </c>
      <c r="J325" s="28">
        <v>47</v>
      </c>
      <c r="K325" s="28"/>
      <c r="L325" s="28">
        <v>1</v>
      </c>
      <c r="M325" s="28">
        <f t="shared" si="21"/>
        <v>58.75</v>
      </c>
      <c r="N325" s="28">
        <f t="shared" si="22"/>
        <v>0</v>
      </c>
      <c r="O325" s="27">
        <f t="shared" si="23"/>
        <v>0</v>
      </c>
      <c r="P325" s="27">
        <f t="shared" si="24"/>
        <v>0</v>
      </c>
      <c r="Q325" s="27">
        <f t="shared" si="25"/>
        <v>58.75</v>
      </c>
    </row>
    <row r="326" spans="2:17" ht="15.75" hidden="1" customHeight="1">
      <c r="B326" s="49">
        <v>314</v>
      </c>
      <c r="C326" s="49" t="s">
        <v>164</v>
      </c>
      <c r="D326" s="49" t="s">
        <v>187</v>
      </c>
      <c r="E326" s="49">
        <v>2.75</v>
      </c>
      <c r="F326" s="28">
        <v>2</v>
      </c>
      <c r="G326" s="28">
        <v>0</v>
      </c>
      <c r="H326" s="28">
        <v>0</v>
      </c>
      <c r="I326" s="28">
        <v>0</v>
      </c>
      <c r="J326" s="28">
        <v>2</v>
      </c>
      <c r="K326" s="28"/>
      <c r="L326" s="28">
        <v>1</v>
      </c>
      <c r="M326" s="28">
        <f t="shared" si="21"/>
        <v>5.5</v>
      </c>
      <c r="N326" s="28">
        <f t="shared" si="22"/>
        <v>0</v>
      </c>
      <c r="O326" s="27">
        <f t="shared" si="23"/>
        <v>0</v>
      </c>
      <c r="P326" s="27">
        <f t="shared" si="24"/>
        <v>0</v>
      </c>
      <c r="Q326" s="27">
        <f t="shared" si="25"/>
        <v>5.5</v>
      </c>
    </row>
    <row r="327" spans="2:17" ht="15.75" hidden="1" customHeight="1">
      <c r="B327" s="49">
        <v>315</v>
      </c>
      <c r="C327" s="49" t="s">
        <v>163</v>
      </c>
      <c r="D327" s="49" t="s">
        <v>187</v>
      </c>
      <c r="E327" s="49">
        <v>6.75</v>
      </c>
      <c r="F327" s="28">
        <v>62</v>
      </c>
      <c r="G327" s="28">
        <v>0</v>
      </c>
      <c r="H327" s="28">
        <v>0</v>
      </c>
      <c r="I327" s="28">
        <v>0</v>
      </c>
      <c r="J327" s="28">
        <v>62</v>
      </c>
      <c r="K327" s="28"/>
      <c r="L327" s="28">
        <v>1</v>
      </c>
      <c r="M327" s="28">
        <f t="shared" si="21"/>
        <v>418.5</v>
      </c>
      <c r="N327" s="28">
        <f t="shared" si="22"/>
        <v>0</v>
      </c>
      <c r="O327" s="27">
        <f t="shared" si="23"/>
        <v>0</v>
      </c>
      <c r="P327" s="27">
        <f t="shared" si="24"/>
        <v>0</v>
      </c>
      <c r="Q327" s="27">
        <f t="shared" si="25"/>
        <v>418.5</v>
      </c>
    </row>
    <row r="328" spans="2:17" ht="15.75" hidden="1" customHeight="1">
      <c r="B328" s="49">
        <v>316</v>
      </c>
      <c r="C328" s="49" t="s">
        <v>164</v>
      </c>
      <c r="D328" s="49" t="s">
        <v>187</v>
      </c>
      <c r="E328" s="49">
        <v>1.883</v>
      </c>
      <c r="F328" s="28">
        <v>1843</v>
      </c>
      <c r="G328" s="28">
        <v>0</v>
      </c>
      <c r="H328" s="28">
        <v>0</v>
      </c>
      <c r="I328" s="28">
        <v>9</v>
      </c>
      <c r="J328" s="28">
        <v>1834</v>
      </c>
      <c r="K328" s="28"/>
      <c r="L328" s="28">
        <v>1</v>
      </c>
      <c r="M328" s="28">
        <f t="shared" si="21"/>
        <v>3470.3690000000001</v>
      </c>
      <c r="N328" s="28">
        <f t="shared" si="22"/>
        <v>0</v>
      </c>
      <c r="O328" s="27">
        <f t="shared" si="23"/>
        <v>0</v>
      </c>
      <c r="P328" s="27">
        <f t="shared" si="24"/>
        <v>16.946999999999999</v>
      </c>
      <c r="Q328" s="27">
        <f t="shared" si="25"/>
        <v>3453.422</v>
      </c>
    </row>
    <row r="329" spans="2:17" ht="15.75" hidden="1" customHeight="1">
      <c r="B329" s="49">
        <v>317</v>
      </c>
      <c r="C329" s="49" t="s">
        <v>163</v>
      </c>
      <c r="D329" s="49" t="s">
        <v>187</v>
      </c>
      <c r="E329" s="49">
        <v>2.0670000000000002</v>
      </c>
      <c r="F329" s="28">
        <v>35</v>
      </c>
      <c r="G329" s="28">
        <v>0</v>
      </c>
      <c r="H329" s="28">
        <v>0</v>
      </c>
      <c r="I329" s="28">
        <v>0</v>
      </c>
      <c r="J329" s="28">
        <v>35</v>
      </c>
      <c r="K329" s="28"/>
      <c r="L329" s="28">
        <v>1</v>
      </c>
      <c r="M329" s="28">
        <f t="shared" si="21"/>
        <v>72.344999999999999</v>
      </c>
      <c r="N329" s="28">
        <f t="shared" si="22"/>
        <v>0</v>
      </c>
      <c r="O329" s="27">
        <f t="shared" si="23"/>
        <v>0</v>
      </c>
      <c r="P329" s="27">
        <f t="shared" si="24"/>
        <v>0</v>
      </c>
      <c r="Q329" s="27">
        <f t="shared" si="25"/>
        <v>72.344999999999999</v>
      </c>
    </row>
    <row r="330" spans="2:17" ht="15.75" hidden="1" customHeight="1">
      <c r="B330" s="49">
        <v>318</v>
      </c>
      <c r="C330" s="49" t="s">
        <v>164</v>
      </c>
      <c r="D330" s="49" t="s">
        <v>187</v>
      </c>
      <c r="E330" s="49">
        <v>2.0499999999999998</v>
      </c>
      <c r="F330" s="28">
        <v>45</v>
      </c>
      <c r="G330" s="28">
        <v>0</v>
      </c>
      <c r="H330" s="28">
        <v>0</v>
      </c>
      <c r="I330" s="28">
        <v>0</v>
      </c>
      <c r="J330" s="28">
        <v>45</v>
      </c>
      <c r="K330" s="28"/>
      <c r="L330" s="28">
        <v>1</v>
      </c>
      <c r="M330" s="28">
        <f t="shared" si="21"/>
        <v>92.249999999999986</v>
      </c>
      <c r="N330" s="28">
        <f t="shared" si="22"/>
        <v>0</v>
      </c>
      <c r="O330" s="27">
        <f t="shared" si="23"/>
        <v>0</v>
      </c>
      <c r="P330" s="27">
        <f t="shared" si="24"/>
        <v>0</v>
      </c>
      <c r="Q330" s="27">
        <f t="shared" si="25"/>
        <v>92.249999999999986</v>
      </c>
    </row>
    <row r="331" spans="2:17" ht="15.75" hidden="1" customHeight="1">
      <c r="B331" s="49">
        <v>319</v>
      </c>
      <c r="C331" s="49" t="s">
        <v>163</v>
      </c>
      <c r="D331" s="49" t="s">
        <v>187</v>
      </c>
      <c r="E331" s="49">
        <v>2.2000000000000002</v>
      </c>
      <c r="F331" s="28">
        <v>62</v>
      </c>
      <c r="G331" s="28">
        <v>0</v>
      </c>
      <c r="H331" s="28">
        <v>0</v>
      </c>
      <c r="I331" s="28">
        <v>0</v>
      </c>
      <c r="J331" s="28">
        <v>62</v>
      </c>
      <c r="K331" s="28"/>
      <c r="L331" s="28">
        <v>1</v>
      </c>
      <c r="M331" s="28">
        <f t="shared" si="21"/>
        <v>136.4</v>
      </c>
      <c r="N331" s="28">
        <f t="shared" si="22"/>
        <v>0</v>
      </c>
      <c r="O331" s="27">
        <f t="shared" si="23"/>
        <v>0</v>
      </c>
      <c r="P331" s="27">
        <f t="shared" si="24"/>
        <v>0</v>
      </c>
      <c r="Q331" s="27">
        <f t="shared" si="25"/>
        <v>136.4</v>
      </c>
    </row>
    <row r="332" spans="2:17" ht="15.75" hidden="1" customHeight="1">
      <c r="B332" s="49">
        <v>320</v>
      </c>
      <c r="C332" s="49" t="s">
        <v>166</v>
      </c>
      <c r="D332" s="49" t="s">
        <v>186</v>
      </c>
      <c r="E332" s="49">
        <v>1.33</v>
      </c>
      <c r="F332" s="28">
        <v>519</v>
      </c>
      <c r="G332" s="28">
        <v>0</v>
      </c>
      <c r="H332" s="28">
        <v>0</v>
      </c>
      <c r="I332" s="28">
        <v>3</v>
      </c>
      <c r="J332" s="28">
        <v>516</v>
      </c>
      <c r="K332" s="28" t="s">
        <v>289</v>
      </c>
      <c r="L332" s="28">
        <v>0</v>
      </c>
      <c r="M332" s="28">
        <f t="shared" si="21"/>
        <v>690.27</v>
      </c>
      <c r="N332" s="28">
        <f t="shared" si="22"/>
        <v>0</v>
      </c>
      <c r="O332" s="27">
        <f t="shared" si="23"/>
        <v>0</v>
      </c>
      <c r="P332" s="27">
        <f t="shared" si="24"/>
        <v>3.99</v>
      </c>
      <c r="Q332" s="27">
        <f t="shared" si="25"/>
        <v>686.28000000000009</v>
      </c>
    </row>
    <row r="333" spans="2:17" ht="15.75" hidden="1" customHeight="1">
      <c r="B333" s="49">
        <v>321</v>
      </c>
      <c r="C333" s="49" t="s">
        <v>163</v>
      </c>
      <c r="D333" s="49" t="s">
        <v>187</v>
      </c>
      <c r="E333" s="49">
        <v>7.55</v>
      </c>
      <c r="F333" s="28">
        <v>62</v>
      </c>
      <c r="G333" s="28">
        <v>0</v>
      </c>
      <c r="H333" s="28">
        <v>0</v>
      </c>
      <c r="I333" s="28">
        <v>0</v>
      </c>
      <c r="J333" s="28">
        <v>62</v>
      </c>
      <c r="K333" s="28"/>
      <c r="L333" s="28">
        <v>1</v>
      </c>
      <c r="M333" s="28">
        <f t="shared" ref="M333:M396" si="26">E333*F333</f>
        <v>468.09999999999997</v>
      </c>
      <c r="N333" s="28">
        <f t="shared" ref="N333:N396" si="27">E333*G333</f>
        <v>0</v>
      </c>
      <c r="O333" s="27">
        <f t="shared" ref="O333:O396" si="28">E333*H333</f>
        <v>0</v>
      </c>
      <c r="P333" s="27">
        <f t="shared" ref="P333:P396" si="29">E333*I333</f>
        <v>0</v>
      </c>
      <c r="Q333" s="27">
        <f t="shared" ref="Q333:Q396" si="30">E333*J333</f>
        <v>468.09999999999997</v>
      </c>
    </row>
    <row r="334" spans="2:17" ht="15.75" hidden="1" customHeight="1">
      <c r="B334" s="49">
        <v>322</v>
      </c>
      <c r="C334" s="49" t="s">
        <v>164</v>
      </c>
      <c r="D334" s="49" t="s">
        <v>187</v>
      </c>
      <c r="E334" s="49">
        <v>4.55</v>
      </c>
      <c r="F334" s="28">
        <v>59</v>
      </c>
      <c r="G334" s="28">
        <v>0</v>
      </c>
      <c r="H334" s="28">
        <v>0</v>
      </c>
      <c r="I334" s="28">
        <v>0</v>
      </c>
      <c r="J334" s="28">
        <v>59</v>
      </c>
      <c r="K334" s="28"/>
      <c r="L334" s="28">
        <v>1</v>
      </c>
      <c r="M334" s="28">
        <f t="shared" si="26"/>
        <v>268.45</v>
      </c>
      <c r="N334" s="28">
        <f t="shared" si="27"/>
        <v>0</v>
      </c>
      <c r="O334" s="27">
        <f t="shared" si="28"/>
        <v>0</v>
      </c>
      <c r="P334" s="27">
        <f t="shared" si="29"/>
        <v>0</v>
      </c>
      <c r="Q334" s="27">
        <f t="shared" si="30"/>
        <v>268.45</v>
      </c>
    </row>
    <row r="335" spans="2:17" ht="15.75" hidden="1" customHeight="1">
      <c r="B335" s="49">
        <v>323</v>
      </c>
      <c r="C335" s="49" t="s">
        <v>163</v>
      </c>
      <c r="D335" s="49" t="s">
        <v>187</v>
      </c>
      <c r="E335" s="49">
        <v>7.383</v>
      </c>
      <c r="F335" s="28">
        <v>62</v>
      </c>
      <c r="G335" s="28">
        <v>0</v>
      </c>
      <c r="H335" s="28">
        <v>0</v>
      </c>
      <c r="I335" s="28">
        <v>0</v>
      </c>
      <c r="J335" s="28">
        <v>62</v>
      </c>
      <c r="K335" s="28"/>
      <c r="L335" s="28">
        <v>1</v>
      </c>
      <c r="M335" s="28">
        <f t="shared" si="26"/>
        <v>457.74599999999998</v>
      </c>
      <c r="N335" s="28">
        <f t="shared" si="27"/>
        <v>0</v>
      </c>
      <c r="O335" s="27">
        <f t="shared" si="28"/>
        <v>0</v>
      </c>
      <c r="P335" s="27">
        <f t="shared" si="29"/>
        <v>0</v>
      </c>
      <c r="Q335" s="27">
        <f t="shared" si="30"/>
        <v>457.74599999999998</v>
      </c>
    </row>
    <row r="336" spans="2:17" ht="15.75" hidden="1" customHeight="1">
      <c r="B336" s="49">
        <v>324</v>
      </c>
      <c r="C336" s="49" t="s">
        <v>164</v>
      </c>
      <c r="D336" s="49" t="s">
        <v>187</v>
      </c>
      <c r="E336" s="49">
        <v>6.55</v>
      </c>
      <c r="F336" s="28">
        <v>1107</v>
      </c>
      <c r="G336" s="28">
        <v>0</v>
      </c>
      <c r="H336" s="28">
        <v>0</v>
      </c>
      <c r="I336" s="28">
        <v>15</v>
      </c>
      <c r="J336" s="28">
        <v>1092</v>
      </c>
      <c r="K336" s="28"/>
      <c r="L336" s="28">
        <v>1</v>
      </c>
      <c r="M336" s="28">
        <f t="shared" si="26"/>
        <v>7250.8499999999995</v>
      </c>
      <c r="N336" s="28">
        <f t="shared" si="27"/>
        <v>0</v>
      </c>
      <c r="O336" s="27">
        <f t="shared" si="28"/>
        <v>0</v>
      </c>
      <c r="P336" s="27">
        <f t="shared" si="29"/>
        <v>98.25</v>
      </c>
      <c r="Q336" s="27">
        <f t="shared" si="30"/>
        <v>7152.5999999999995</v>
      </c>
    </row>
    <row r="337" spans="2:17" ht="15.75" hidden="1" customHeight="1">
      <c r="B337" s="49">
        <v>325</v>
      </c>
      <c r="C337" s="49" t="s">
        <v>171</v>
      </c>
      <c r="D337" s="49" t="s">
        <v>186</v>
      </c>
      <c r="E337" s="49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8" t="s">
        <v>290</v>
      </c>
      <c r="L337" s="28">
        <v>0</v>
      </c>
      <c r="M337" s="28">
        <f t="shared" si="26"/>
        <v>0</v>
      </c>
      <c r="N337" s="28">
        <f t="shared" si="27"/>
        <v>0</v>
      </c>
      <c r="O337" s="27">
        <f t="shared" si="28"/>
        <v>0</v>
      </c>
      <c r="P337" s="27">
        <f t="shared" si="29"/>
        <v>0</v>
      </c>
      <c r="Q337" s="27">
        <f t="shared" si="30"/>
        <v>0</v>
      </c>
    </row>
    <row r="338" spans="2:17" ht="15.75" hidden="1" customHeight="1">
      <c r="B338" s="49">
        <v>326</v>
      </c>
      <c r="C338" s="49" t="s">
        <v>163</v>
      </c>
      <c r="D338" s="49" t="s">
        <v>187</v>
      </c>
      <c r="E338" s="49">
        <v>7.367</v>
      </c>
      <c r="F338" s="28">
        <v>62</v>
      </c>
      <c r="G338" s="28">
        <v>0</v>
      </c>
      <c r="H338" s="28">
        <v>0</v>
      </c>
      <c r="I338" s="28">
        <v>0</v>
      </c>
      <c r="J338" s="28">
        <v>62</v>
      </c>
      <c r="K338" s="28"/>
      <c r="L338" s="28">
        <v>1</v>
      </c>
      <c r="M338" s="28">
        <f t="shared" si="26"/>
        <v>456.75400000000002</v>
      </c>
      <c r="N338" s="28">
        <f t="shared" si="27"/>
        <v>0</v>
      </c>
      <c r="O338" s="27">
        <f t="shared" si="28"/>
        <v>0</v>
      </c>
      <c r="P338" s="27">
        <f t="shared" si="29"/>
        <v>0</v>
      </c>
      <c r="Q338" s="27">
        <f t="shared" si="30"/>
        <v>456.75400000000002</v>
      </c>
    </row>
    <row r="339" spans="2:17" ht="15.75" hidden="1" customHeight="1">
      <c r="B339" s="49">
        <v>327</v>
      </c>
      <c r="C339" s="37" t="s">
        <v>167</v>
      </c>
      <c r="D339" s="49" t="s">
        <v>186</v>
      </c>
      <c r="E339" s="49">
        <v>12.72</v>
      </c>
      <c r="F339" s="28">
        <v>95</v>
      </c>
      <c r="G339" s="28">
        <v>0</v>
      </c>
      <c r="H339" s="28">
        <v>0</v>
      </c>
      <c r="I339" s="28">
        <v>29</v>
      </c>
      <c r="J339" s="28">
        <v>66</v>
      </c>
      <c r="K339" s="28" t="s">
        <v>291</v>
      </c>
      <c r="L339" s="28">
        <v>0</v>
      </c>
      <c r="M339" s="28">
        <f t="shared" si="26"/>
        <v>1208.4000000000001</v>
      </c>
      <c r="N339" s="28">
        <f t="shared" si="27"/>
        <v>0</v>
      </c>
      <c r="O339" s="27">
        <f t="shared" si="28"/>
        <v>0</v>
      </c>
      <c r="P339" s="27">
        <f t="shared" si="29"/>
        <v>368.88</v>
      </c>
      <c r="Q339" s="27">
        <f t="shared" si="30"/>
        <v>839.5200000000001</v>
      </c>
    </row>
    <row r="340" spans="2:17" ht="15.75" hidden="1" customHeight="1">
      <c r="B340" s="49">
        <v>328</v>
      </c>
      <c r="C340" s="49" t="s">
        <v>163</v>
      </c>
      <c r="D340" s="49" t="s">
        <v>187</v>
      </c>
      <c r="E340" s="49">
        <v>6.6829999999999998</v>
      </c>
      <c r="F340" s="28">
        <v>62</v>
      </c>
      <c r="G340" s="28">
        <v>0</v>
      </c>
      <c r="H340" s="28">
        <v>0</v>
      </c>
      <c r="I340" s="28">
        <v>0</v>
      </c>
      <c r="J340" s="28">
        <v>62</v>
      </c>
      <c r="K340" s="28"/>
      <c r="L340" s="28">
        <v>1</v>
      </c>
      <c r="M340" s="28">
        <f t="shared" si="26"/>
        <v>414.346</v>
      </c>
      <c r="N340" s="28">
        <f t="shared" si="27"/>
        <v>0</v>
      </c>
      <c r="O340" s="27">
        <f t="shared" si="28"/>
        <v>0</v>
      </c>
      <c r="P340" s="27">
        <f t="shared" si="29"/>
        <v>0</v>
      </c>
      <c r="Q340" s="27">
        <f t="shared" si="30"/>
        <v>414.346</v>
      </c>
    </row>
    <row r="341" spans="2:17" ht="15.75" hidden="1" customHeight="1">
      <c r="B341" s="49">
        <v>329</v>
      </c>
      <c r="C341" s="49" t="s">
        <v>164</v>
      </c>
      <c r="D341" s="49" t="s">
        <v>187</v>
      </c>
      <c r="E341" s="49">
        <v>1.833</v>
      </c>
      <c r="F341" s="28">
        <v>10</v>
      </c>
      <c r="G341" s="28">
        <v>0</v>
      </c>
      <c r="H341" s="28">
        <v>0</v>
      </c>
      <c r="I341" s="28">
        <v>0</v>
      </c>
      <c r="J341" s="28">
        <v>10</v>
      </c>
      <c r="K341" s="28"/>
      <c r="L341" s="28">
        <v>1</v>
      </c>
      <c r="M341" s="28">
        <f t="shared" si="26"/>
        <v>18.329999999999998</v>
      </c>
      <c r="N341" s="28">
        <f t="shared" si="27"/>
        <v>0</v>
      </c>
      <c r="O341" s="27">
        <f t="shared" si="28"/>
        <v>0</v>
      </c>
      <c r="P341" s="27">
        <f t="shared" si="29"/>
        <v>0</v>
      </c>
      <c r="Q341" s="27">
        <f t="shared" si="30"/>
        <v>18.329999999999998</v>
      </c>
    </row>
    <row r="342" spans="2:17" ht="15.75" hidden="1" customHeight="1">
      <c r="B342" s="49">
        <v>330</v>
      </c>
      <c r="C342" s="49" t="s">
        <v>164</v>
      </c>
      <c r="D342" s="49" t="s">
        <v>187</v>
      </c>
      <c r="E342" s="49">
        <v>3.0329999999999999</v>
      </c>
      <c r="F342" s="28">
        <v>27</v>
      </c>
      <c r="G342" s="28">
        <v>0</v>
      </c>
      <c r="H342" s="28">
        <v>0</v>
      </c>
      <c r="I342" s="28">
        <v>0</v>
      </c>
      <c r="J342" s="28">
        <v>27</v>
      </c>
      <c r="K342" s="28"/>
      <c r="L342" s="28">
        <v>1</v>
      </c>
      <c r="M342" s="28">
        <f t="shared" si="26"/>
        <v>81.890999999999991</v>
      </c>
      <c r="N342" s="28">
        <f t="shared" si="27"/>
        <v>0</v>
      </c>
      <c r="O342" s="27">
        <f t="shared" si="28"/>
        <v>0</v>
      </c>
      <c r="P342" s="27">
        <f t="shared" si="29"/>
        <v>0</v>
      </c>
      <c r="Q342" s="27">
        <f t="shared" si="30"/>
        <v>81.890999999999991</v>
      </c>
    </row>
    <row r="343" spans="2:17" ht="15.75" hidden="1" customHeight="1">
      <c r="B343" s="49">
        <v>331</v>
      </c>
      <c r="C343" s="49" t="s">
        <v>163</v>
      </c>
      <c r="D343" s="49" t="s">
        <v>187</v>
      </c>
      <c r="E343" s="49">
        <v>7.45</v>
      </c>
      <c r="F343" s="28">
        <v>1047</v>
      </c>
      <c r="G343" s="28">
        <v>0</v>
      </c>
      <c r="H343" s="28">
        <v>0</v>
      </c>
      <c r="I343" s="28">
        <v>16</v>
      </c>
      <c r="J343" s="28">
        <v>1031</v>
      </c>
      <c r="K343" s="28"/>
      <c r="L343" s="28">
        <v>1</v>
      </c>
      <c r="M343" s="28">
        <f t="shared" si="26"/>
        <v>7800.1500000000005</v>
      </c>
      <c r="N343" s="28">
        <f t="shared" si="27"/>
        <v>0</v>
      </c>
      <c r="O343" s="27">
        <f t="shared" si="28"/>
        <v>0</v>
      </c>
      <c r="P343" s="27">
        <f t="shared" si="29"/>
        <v>119.2</v>
      </c>
      <c r="Q343" s="27">
        <f t="shared" si="30"/>
        <v>7680.95</v>
      </c>
    </row>
    <row r="344" spans="2:17" ht="15.75" hidden="1" customHeight="1">
      <c r="B344" s="49">
        <v>332</v>
      </c>
      <c r="C344" s="37" t="s">
        <v>167</v>
      </c>
      <c r="D344" s="49" t="s">
        <v>187</v>
      </c>
      <c r="E344" s="49">
        <v>7.17</v>
      </c>
      <c r="F344" s="28">
        <v>49</v>
      </c>
      <c r="G344" s="28">
        <v>0</v>
      </c>
      <c r="H344" s="28">
        <v>0</v>
      </c>
      <c r="I344" s="28">
        <v>0</v>
      </c>
      <c r="J344" s="28">
        <v>49</v>
      </c>
      <c r="K344" s="28"/>
      <c r="L344" s="28">
        <v>1</v>
      </c>
      <c r="M344" s="28">
        <f t="shared" si="26"/>
        <v>351.33</v>
      </c>
      <c r="N344" s="28">
        <f t="shared" si="27"/>
        <v>0</v>
      </c>
      <c r="O344" s="27">
        <f t="shared" si="28"/>
        <v>0</v>
      </c>
      <c r="P344" s="27">
        <f t="shared" si="29"/>
        <v>0</v>
      </c>
      <c r="Q344" s="27">
        <f t="shared" si="30"/>
        <v>351.33</v>
      </c>
    </row>
    <row r="345" spans="2:17" ht="15.75" hidden="1" customHeight="1">
      <c r="B345" s="49">
        <v>333</v>
      </c>
      <c r="C345" s="49" t="s">
        <v>164</v>
      </c>
      <c r="D345" s="49" t="s">
        <v>187</v>
      </c>
      <c r="E345" s="49">
        <v>1.2669999999999999</v>
      </c>
      <c r="F345" s="28">
        <v>59</v>
      </c>
      <c r="G345" s="28">
        <v>0</v>
      </c>
      <c r="H345" s="28">
        <v>0</v>
      </c>
      <c r="I345" s="28">
        <v>0</v>
      </c>
      <c r="J345" s="28">
        <v>59</v>
      </c>
      <c r="K345" s="28"/>
      <c r="L345" s="28">
        <v>1</v>
      </c>
      <c r="M345" s="28">
        <f t="shared" si="26"/>
        <v>74.753</v>
      </c>
      <c r="N345" s="28">
        <f t="shared" si="27"/>
        <v>0</v>
      </c>
      <c r="O345" s="27">
        <f t="shared" si="28"/>
        <v>0</v>
      </c>
      <c r="P345" s="27">
        <f t="shared" si="29"/>
        <v>0</v>
      </c>
      <c r="Q345" s="27">
        <f t="shared" si="30"/>
        <v>74.753</v>
      </c>
    </row>
    <row r="346" spans="2:17" ht="15.75" hidden="1" customHeight="1">
      <c r="B346" s="49">
        <v>334</v>
      </c>
      <c r="C346" s="49" t="s">
        <v>164</v>
      </c>
      <c r="D346" s="49" t="s">
        <v>187</v>
      </c>
      <c r="E346" s="49">
        <v>2.383</v>
      </c>
      <c r="F346" s="28">
        <v>57</v>
      </c>
      <c r="G346" s="28">
        <v>0</v>
      </c>
      <c r="H346" s="28">
        <v>0</v>
      </c>
      <c r="I346" s="28">
        <v>0</v>
      </c>
      <c r="J346" s="28">
        <v>57</v>
      </c>
      <c r="K346" s="28"/>
      <c r="L346" s="28">
        <v>1</v>
      </c>
      <c r="M346" s="28">
        <f t="shared" si="26"/>
        <v>135.83099999999999</v>
      </c>
      <c r="N346" s="28">
        <f t="shared" si="27"/>
        <v>0</v>
      </c>
      <c r="O346" s="27">
        <f t="shared" si="28"/>
        <v>0</v>
      </c>
      <c r="P346" s="27">
        <f t="shared" si="29"/>
        <v>0</v>
      </c>
      <c r="Q346" s="27">
        <f t="shared" si="30"/>
        <v>135.83099999999999</v>
      </c>
    </row>
    <row r="347" spans="2:17" ht="15.75" hidden="1" customHeight="1">
      <c r="B347" s="49">
        <v>335</v>
      </c>
      <c r="C347" s="49" t="s">
        <v>163</v>
      </c>
      <c r="D347" s="49" t="s">
        <v>187</v>
      </c>
      <c r="E347" s="49">
        <v>4.75</v>
      </c>
      <c r="F347" s="28">
        <v>62</v>
      </c>
      <c r="G347" s="28">
        <v>0</v>
      </c>
      <c r="H347" s="28">
        <v>0</v>
      </c>
      <c r="I347" s="28">
        <v>0</v>
      </c>
      <c r="J347" s="28">
        <v>62</v>
      </c>
      <c r="K347" s="28"/>
      <c r="L347" s="28">
        <v>1</v>
      </c>
      <c r="M347" s="28">
        <f t="shared" si="26"/>
        <v>294.5</v>
      </c>
      <c r="N347" s="28">
        <f t="shared" si="27"/>
        <v>0</v>
      </c>
      <c r="O347" s="27">
        <f t="shared" si="28"/>
        <v>0</v>
      </c>
      <c r="P347" s="27">
        <f t="shared" si="29"/>
        <v>0</v>
      </c>
      <c r="Q347" s="27">
        <f t="shared" si="30"/>
        <v>294.5</v>
      </c>
    </row>
    <row r="348" spans="2:17" ht="15.75" hidden="1" customHeight="1">
      <c r="B348" s="49">
        <v>336</v>
      </c>
      <c r="C348" s="37" t="s">
        <v>167</v>
      </c>
      <c r="D348" s="49" t="s">
        <v>187</v>
      </c>
      <c r="E348" s="49">
        <v>5.32</v>
      </c>
      <c r="F348" s="28">
        <v>49</v>
      </c>
      <c r="G348" s="28">
        <v>0</v>
      </c>
      <c r="H348" s="28">
        <v>0</v>
      </c>
      <c r="I348" s="28">
        <v>0</v>
      </c>
      <c r="J348" s="28">
        <v>49</v>
      </c>
      <c r="K348" s="28"/>
      <c r="L348" s="28">
        <v>1</v>
      </c>
      <c r="M348" s="28">
        <f t="shared" si="26"/>
        <v>260.68</v>
      </c>
      <c r="N348" s="28">
        <f t="shared" si="27"/>
        <v>0</v>
      </c>
      <c r="O348" s="27">
        <f t="shared" si="28"/>
        <v>0</v>
      </c>
      <c r="P348" s="27">
        <f t="shared" si="29"/>
        <v>0</v>
      </c>
      <c r="Q348" s="27">
        <f t="shared" si="30"/>
        <v>260.68</v>
      </c>
    </row>
    <row r="349" spans="2:17" ht="15.75" hidden="1" customHeight="1">
      <c r="B349" s="49">
        <v>337</v>
      </c>
      <c r="C349" s="49" t="s">
        <v>164</v>
      </c>
      <c r="D349" s="49" t="s">
        <v>187</v>
      </c>
      <c r="E349" s="49">
        <v>3.75</v>
      </c>
      <c r="F349" s="28">
        <v>59</v>
      </c>
      <c r="G349" s="28">
        <v>0</v>
      </c>
      <c r="H349" s="28">
        <v>0</v>
      </c>
      <c r="I349" s="28">
        <v>0</v>
      </c>
      <c r="J349" s="28">
        <v>59</v>
      </c>
      <c r="K349" s="28"/>
      <c r="L349" s="28">
        <v>1</v>
      </c>
      <c r="M349" s="28">
        <f t="shared" si="26"/>
        <v>221.25</v>
      </c>
      <c r="N349" s="28">
        <f t="shared" si="27"/>
        <v>0</v>
      </c>
      <c r="O349" s="27">
        <f t="shared" si="28"/>
        <v>0</v>
      </c>
      <c r="P349" s="27">
        <f t="shared" si="29"/>
        <v>0</v>
      </c>
      <c r="Q349" s="27">
        <f t="shared" si="30"/>
        <v>221.25</v>
      </c>
    </row>
    <row r="350" spans="2:17" ht="15.75" hidden="1" customHeight="1">
      <c r="B350" s="49">
        <v>338</v>
      </c>
      <c r="C350" s="49" t="s">
        <v>171</v>
      </c>
      <c r="D350" s="49" t="s">
        <v>186</v>
      </c>
      <c r="E350" s="49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 t="s">
        <v>292</v>
      </c>
      <c r="L350" s="28">
        <v>0</v>
      </c>
      <c r="M350" s="28">
        <f t="shared" si="26"/>
        <v>0</v>
      </c>
      <c r="N350" s="28">
        <f t="shared" si="27"/>
        <v>0</v>
      </c>
      <c r="O350" s="27">
        <f t="shared" si="28"/>
        <v>0</v>
      </c>
      <c r="P350" s="27">
        <f t="shared" si="29"/>
        <v>0</v>
      </c>
      <c r="Q350" s="27">
        <f t="shared" si="30"/>
        <v>0</v>
      </c>
    </row>
    <row r="351" spans="2:17" ht="15.75" hidden="1" customHeight="1">
      <c r="B351" s="49">
        <v>339</v>
      </c>
      <c r="C351" s="49" t="s">
        <v>171</v>
      </c>
      <c r="D351" s="49" t="s">
        <v>186</v>
      </c>
      <c r="E351" s="49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 t="s">
        <v>293</v>
      </c>
      <c r="L351" s="28">
        <v>0</v>
      </c>
      <c r="M351" s="28">
        <f t="shared" si="26"/>
        <v>0</v>
      </c>
      <c r="N351" s="28">
        <f t="shared" si="27"/>
        <v>0</v>
      </c>
      <c r="O351" s="27">
        <f t="shared" si="28"/>
        <v>0</v>
      </c>
      <c r="P351" s="27">
        <f t="shared" si="29"/>
        <v>0</v>
      </c>
      <c r="Q351" s="27">
        <f t="shared" si="30"/>
        <v>0</v>
      </c>
    </row>
    <row r="352" spans="2:17" ht="15.75" hidden="1" customHeight="1">
      <c r="B352" s="49">
        <v>340</v>
      </c>
      <c r="C352" s="49" t="s">
        <v>171</v>
      </c>
      <c r="D352" s="49" t="s">
        <v>186</v>
      </c>
      <c r="E352" s="49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 t="s">
        <v>294</v>
      </c>
      <c r="L352" s="28">
        <v>0</v>
      </c>
      <c r="M352" s="28">
        <f t="shared" si="26"/>
        <v>0</v>
      </c>
      <c r="N352" s="28">
        <f t="shared" si="27"/>
        <v>0</v>
      </c>
      <c r="O352" s="27">
        <f t="shared" si="28"/>
        <v>0</v>
      </c>
      <c r="P352" s="27">
        <f t="shared" si="29"/>
        <v>0</v>
      </c>
      <c r="Q352" s="27">
        <f t="shared" si="30"/>
        <v>0</v>
      </c>
    </row>
    <row r="353" spans="2:17" ht="15.75" hidden="1" customHeight="1">
      <c r="B353" s="49">
        <v>341</v>
      </c>
      <c r="C353" s="37" t="s">
        <v>167</v>
      </c>
      <c r="D353" s="49" t="s">
        <v>186</v>
      </c>
      <c r="E353" s="49">
        <v>0.1</v>
      </c>
      <c r="F353" s="28">
        <v>392</v>
      </c>
      <c r="G353" s="28">
        <v>0</v>
      </c>
      <c r="H353" s="28">
        <v>0</v>
      </c>
      <c r="I353" s="28">
        <v>8</v>
      </c>
      <c r="J353" s="28">
        <v>384</v>
      </c>
      <c r="K353" s="28" t="s">
        <v>295</v>
      </c>
      <c r="L353" s="28">
        <v>0</v>
      </c>
      <c r="M353" s="28">
        <f t="shared" si="26"/>
        <v>39.200000000000003</v>
      </c>
      <c r="N353" s="28">
        <f t="shared" si="27"/>
        <v>0</v>
      </c>
      <c r="O353" s="27">
        <f t="shared" si="28"/>
        <v>0</v>
      </c>
      <c r="P353" s="27">
        <f t="shared" si="29"/>
        <v>0.8</v>
      </c>
      <c r="Q353" s="27">
        <f t="shared" si="30"/>
        <v>38.400000000000006</v>
      </c>
    </row>
    <row r="354" spans="2:17" ht="15.75" hidden="1" customHeight="1">
      <c r="B354" s="49">
        <v>342</v>
      </c>
      <c r="C354" s="49" t="s">
        <v>326</v>
      </c>
      <c r="D354" s="49" t="s">
        <v>186</v>
      </c>
      <c r="E354" s="49">
        <v>9.43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 t="s">
        <v>296</v>
      </c>
      <c r="L354" s="28">
        <v>0</v>
      </c>
      <c r="M354" s="28">
        <f t="shared" si="26"/>
        <v>0</v>
      </c>
      <c r="N354" s="28">
        <f t="shared" si="27"/>
        <v>0</v>
      </c>
      <c r="O354" s="27">
        <f t="shared" si="28"/>
        <v>0</v>
      </c>
      <c r="P354" s="27">
        <f t="shared" si="29"/>
        <v>0</v>
      </c>
      <c r="Q354" s="27">
        <f t="shared" si="30"/>
        <v>0</v>
      </c>
    </row>
    <row r="355" spans="2:17" ht="15.75" hidden="1" customHeight="1">
      <c r="B355" s="49">
        <v>343</v>
      </c>
      <c r="C355" s="49" t="s">
        <v>163</v>
      </c>
      <c r="D355" s="49" t="s">
        <v>187</v>
      </c>
      <c r="E355" s="49">
        <v>7.3330000000000002</v>
      </c>
      <c r="F355" s="28">
        <v>62</v>
      </c>
      <c r="G355" s="28">
        <v>0</v>
      </c>
      <c r="H355" s="28">
        <v>0</v>
      </c>
      <c r="I355" s="28">
        <v>0</v>
      </c>
      <c r="J355" s="28">
        <v>62</v>
      </c>
      <c r="K355" s="28"/>
      <c r="L355" s="28">
        <v>1</v>
      </c>
      <c r="M355" s="28">
        <f t="shared" si="26"/>
        <v>454.64600000000002</v>
      </c>
      <c r="N355" s="28">
        <f t="shared" si="27"/>
        <v>0</v>
      </c>
      <c r="O355" s="27">
        <f t="shared" si="28"/>
        <v>0</v>
      </c>
      <c r="P355" s="27">
        <f t="shared" si="29"/>
        <v>0</v>
      </c>
      <c r="Q355" s="27">
        <f t="shared" si="30"/>
        <v>454.64600000000002</v>
      </c>
    </row>
    <row r="356" spans="2:17" ht="15.75" hidden="1" customHeight="1">
      <c r="B356" s="49">
        <v>344</v>
      </c>
      <c r="C356" s="49" t="s">
        <v>164</v>
      </c>
      <c r="D356" s="49" t="s">
        <v>187</v>
      </c>
      <c r="E356" s="49">
        <v>1.7170000000000001</v>
      </c>
      <c r="F356" s="28">
        <v>1843</v>
      </c>
      <c r="G356" s="28">
        <v>0</v>
      </c>
      <c r="H356" s="28">
        <v>0</v>
      </c>
      <c r="I356" s="28">
        <v>9</v>
      </c>
      <c r="J356" s="28">
        <v>1834</v>
      </c>
      <c r="K356" s="28"/>
      <c r="L356" s="28">
        <v>1</v>
      </c>
      <c r="M356" s="28">
        <f t="shared" si="26"/>
        <v>3164.431</v>
      </c>
      <c r="N356" s="28">
        <f t="shared" si="27"/>
        <v>0</v>
      </c>
      <c r="O356" s="27">
        <f t="shared" si="28"/>
        <v>0</v>
      </c>
      <c r="P356" s="27">
        <f t="shared" si="29"/>
        <v>15.453000000000001</v>
      </c>
      <c r="Q356" s="27">
        <f t="shared" si="30"/>
        <v>3148.9780000000001</v>
      </c>
    </row>
    <row r="357" spans="2:17" ht="15.75" hidden="1" customHeight="1">
      <c r="B357" s="49">
        <v>345</v>
      </c>
      <c r="C357" s="49" t="s">
        <v>164</v>
      </c>
      <c r="D357" s="49" t="s">
        <v>187</v>
      </c>
      <c r="E357" s="49">
        <v>2.0329999999999999</v>
      </c>
      <c r="F357" s="28">
        <v>36</v>
      </c>
      <c r="G357" s="28">
        <v>0</v>
      </c>
      <c r="H357" s="28">
        <v>0</v>
      </c>
      <c r="I357" s="28">
        <v>0</v>
      </c>
      <c r="J357" s="28">
        <v>36</v>
      </c>
      <c r="K357" s="28"/>
      <c r="L357" s="28">
        <v>1</v>
      </c>
      <c r="M357" s="28">
        <f t="shared" si="26"/>
        <v>73.188000000000002</v>
      </c>
      <c r="N357" s="28">
        <f t="shared" si="27"/>
        <v>0</v>
      </c>
      <c r="O357" s="27">
        <f t="shared" si="28"/>
        <v>0</v>
      </c>
      <c r="P357" s="27">
        <f t="shared" si="29"/>
        <v>0</v>
      </c>
      <c r="Q357" s="27">
        <f t="shared" si="30"/>
        <v>73.188000000000002</v>
      </c>
    </row>
    <row r="358" spans="2:17" ht="15.75" hidden="1" customHeight="1">
      <c r="B358" s="49">
        <v>346</v>
      </c>
      <c r="C358" s="49" t="s">
        <v>163</v>
      </c>
      <c r="D358" s="49" t="s">
        <v>187</v>
      </c>
      <c r="E358" s="49">
        <v>8.3330000000000002</v>
      </c>
      <c r="F358" s="28">
        <v>28</v>
      </c>
      <c r="G358" s="28">
        <v>0</v>
      </c>
      <c r="H358" s="28">
        <v>0</v>
      </c>
      <c r="I358" s="28">
        <v>4</v>
      </c>
      <c r="J358" s="28">
        <v>24</v>
      </c>
      <c r="K358" s="28"/>
      <c r="L358" s="28">
        <v>1</v>
      </c>
      <c r="M358" s="28">
        <f t="shared" si="26"/>
        <v>233.32400000000001</v>
      </c>
      <c r="N358" s="28">
        <f t="shared" si="27"/>
        <v>0</v>
      </c>
      <c r="O358" s="27">
        <f t="shared" si="28"/>
        <v>0</v>
      </c>
      <c r="P358" s="27">
        <f t="shared" si="29"/>
        <v>33.332000000000001</v>
      </c>
      <c r="Q358" s="27">
        <f t="shared" si="30"/>
        <v>199.99200000000002</v>
      </c>
    </row>
    <row r="359" spans="2:17" ht="15.75" hidden="1" customHeight="1">
      <c r="B359" s="49">
        <v>347</v>
      </c>
      <c r="C359" s="49" t="s">
        <v>164</v>
      </c>
      <c r="D359" s="49" t="s">
        <v>187</v>
      </c>
      <c r="E359" s="49">
        <v>4.3</v>
      </c>
      <c r="F359" s="28">
        <v>1107</v>
      </c>
      <c r="G359" s="28">
        <v>0</v>
      </c>
      <c r="H359" s="28">
        <v>0</v>
      </c>
      <c r="I359" s="28">
        <v>15</v>
      </c>
      <c r="J359" s="28">
        <v>1092</v>
      </c>
      <c r="K359" s="28"/>
      <c r="L359" s="28">
        <v>1</v>
      </c>
      <c r="M359" s="28">
        <f t="shared" si="26"/>
        <v>4760.0999999999995</v>
      </c>
      <c r="N359" s="28">
        <f t="shared" si="27"/>
        <v>0</v>
      </c>
      <c r="O359" s="27">
        <f t="shared" si="28"/>
        <v>0</v>
      </c>
      <c r="P359" s="27">
        <f t="shared" si="29"/>
        <v>64.5</v>
      </c>
      <c r="Q359" s="27">
        <f t="shared" si="30"/>
        <v>4695.5999999999995</v>
      </c>
    </row>
    <row r="360" spans="2:17" ht="15.75" hidden="1" customHeight="1">
      <c r="B360" s="49">
        <v>348</v>
      </c>
      <c r="C360" s="49" t="s">
        <v>171</v>
      </c>
      <c r="D360" s="49" t="s">
        <v>187</v>
      </c>
      <c r="E360" s="49">
        <v>3</v>
      </c>
      <c r="F360" s="28">
        <v>54</v>
      </c>
      <c r="G360" s="28">
        <v>0</v>
      </c>
      <c r="H360" s="28">
        <v>0</v>
      </c>
      <c r="I360" s="28">
        <v>0</v>
      </c>
      <c r="J360" s="28">
        <v>54</v>
      </c>
      <c r="K360" s="28"/>
      <c r="L360" s="28">
        <v>1</v>
      </c>
      <c r="M360" s="28">
        <f t="shared" si="26"/>
        <v>162</v>
      </c>
      <c r="N360" s="28">
        <f t="shared" si="27"/>
        <v>0</v>
      </c>
      <c r="O360" s="27">
        <f t="shared" si="28"/>
        <v>0</v>
      </c>
      <c r="P360" s="27">
        <f t="shared" si="29"/>
        <v>0</v>
      </c>
      <c r="Q360" s="27">
        <f t="shared" si="30"/>
        <v>162</v>
      </c>
    </row>
    <row r="361" spans="2:17" ht="15.75" hidden="1" customHeight="1">
      <c r="B361" s="49">
        <v>349</v>
      </c>
      <c r="C361" s="49" t="s">
        <v>163</v>
      </c>
      <c r="D361" s="49" t="s">
        <v>187</v>
      </c>
      <c r="E361" s="49">
        <v>6.7670000000000003</v>
      </c>
      <c r="F361" s="28">
        <v>62</v>
      </c>
      <c r="G361" s="28">
        <v>0</v>
      </c>
      <c r="H361" s="28">
        <v>0</v>
      </c>
      <c r="I361" s="28">
        <v>0</v>
      </c>
      <c r="J361" s="28">
        <v>62</v>
      </c>
      <c r="K361" s="28"/>
      <c r="L361" s="28">
        <v>1</v>
      </c>
      <c r="M361" s="28">
        <f t="shared" si="26"/>
        <v>419.55400000000003</v>
      </c>
      <c r="N361" s="28">
        <f t="shared" si="27"/>
        <v>0</v>
      </c>
      <c r="O361" s="27">
        <f t="shared" si="28"/>
        <v>0</v>
      </c>
      <c r="P361" s="27">
        <f t="shared" si="29"/>
        <v>0</v>
      </c>
      <c r="Q361" s="27">
        <f t="shared" si="30"/>
        <v>419.55400000000003</v>
      </c>
    </row>
    <row r="362" spans="2:17" ht="15.75" hidden="1" customHeight="1">
      <c r="B362" s="49">
        <v>350</v>
      </c>
      <c r="C362" s="49" t="s">
        <v>164</v>
      </c>
      <c r="D362" s="49" t="s">
        <v>187</v>
      </c>
      <c r="E362" s="49">
        <v>7.2</v>
      </c>
      <c r="F362" s="28">
        <v>33</v>
      </c>
      <c r="G362" s="28">
        <v>0</v>
      </c>
      <c r="H362" s="28">
        <v>0</v>
      </c>
      <c r="I362" s="28">
        <v>0</v>
      </c>
      <c r="J362" s="28">
        <v>33</v>
      </c>
      <c r="K362" s="28"/>
      <c r="L362" s="28">
        <v>1</v>
      </c>
      <c r="M362" s="28">
        <f t="shared" si="26"/>
        <v>237.6</v>
      </c>
      <c r="N362" s="28">
        <f t="shared" si="27"/>
        <v>0</v>
      </c>
      <c r="O362" s="27">
        <f t="shared" si="28"/>
        <v>0</v>
      </c>
      <c r="P362" s="27">
        <f t="shared" si="29"/>
        <v>0</v>
      </c>
      <c r="Q362" s="27">
        <f t="shared" si="30"/>
        <v>237.6</v>
      </c>
    </row>
    <row r="363" spans="2:17" ht="15.75" hidden="1" customHeight="1">
      <c r="B363" s="49">
        <v>351</v>
      </c>
      <c r="C363" s="49" t="s">
        <v>164</v>
      </c>
      <c r="D363" s="49" t="s">
        <v>187</v>
      </c>
      <c r="E363" s="49">
        <v>4.4329999999999998</v>
      </c>
      <c r="F363" s="28">
        <v>22</v>
      </c>
      <c r="G363" s="28">
        <v>0</v>
      </c>
      <c r="H363" s="28">
        <v>0</v>
      </c>
      <c r="I363" s="28">
        <v>0</v>
      </c>
      <c r="J363" s="28">
        <v>22</v>
      </c>
      <c r="K363" s="28"/>
      <c r="L363" s="28">
        <v>1</v>
      </c>
      <c r="M363" s="28">
        <f t="shared" si="26"/>
        <v>97.525999999999996</v>
      </c>
      <c r="N363" s="28">
        <f t="shared" si="27"/>
        <v>0</v>
      </c>
      <c r="O363" s="27">
        <f t="shared" si="28"/>
        <v>0</v>
      </c>
      <c r="P363" s="27">
        <f t="shared" si="29"/>
        <v>0</v>
      </c>
      <c r="Q363" s="27">
        <f t="shared" si="30"/>
        <v>97.525999999999996</v>
      </c>
    </row>
    <row r="364" spans="2:17" ht="15.75" hidden="1" customHeight="1">
      <c r="B364" s="49">
        <v>352</v>
      </c>
      <c r="C364" s="49" t="s">
        <v>166</v>
      </c>
      <c r="D364" s="49" t="s">
        <v>187</v>
      </c>
      <c r="E364" s="49">
        <v>8.1329999999999991</v>
      </c>
      <c r="F364" s="28">
        <v>20</v>
      </c>
      <c r="G364" s="28">
        <v>0</v>
      </c>
      <c r="H364" s="28">
        <v>0</v>
      </c>
      <c r="I364" s="28">
        <v>2</v>
      </c>
      <c r="J364" s="28">
        <v>18</v>
      </c>
      <c r="K364" s="28"/>
      <c r="L364" s="28">
        <v>1</v>
      </c>
      <c r="M364" s="28">
        <f t="shared" si="26"/>
        <v>162.65999999999997</v>
      </c>
      <c r="N364" s="28">
        <f t="shared" si="27"/>
        <v>0</v>
      </c>
      <c r="O364" s="27">
        <f t="shared" si="28"/>
        <v>0</v>
      </c>
      <c r="P364" s="27">
        <f t="shared" si="29"/>
        <v>16.265999999999998</v>
      </c>
      <c r="Q364" s="27">
        <f t="shared" si="30"/>
        <v>146.39399999999998</v>
      </c>
    </row>
    <row r="365" spans="2:17" ht="15.75" hidden="1" customHeight="1">
      <c r="B365" s="49">
        <v>353</v>
      </c>
      <c r="C365" s="49" t="s">
        <v>171</v>
      </c>
      <c r="D365" s="49" t="s">
        <v>187</v>
      </c>
      <c r="E365" s="49">
        <v>7.65</v>
      </c>
      <c r="F365" s="28">
        <v>2176</v>
      </c>
      <c r="G365" s="28">
        <v>0</v>
      </c>
      <c r="H365" s="28">
        <v>0</v>
      </c>
      <c r="I365" s="28">
        <v>13</v>
      </c>
      <c r="J365" s="28">
        <v>2163</v>
      </c>
      <c r="K365" s="28"/>
      <c r="L365" s="28">
        <v>1</v>
      </c>
      <c r="M365" s="28">
        <f t="shared" si="26"/>
        <v>16646.400000000001</v>
      </c>
      <c r="N365" s="28">
        <f t="shared" si="27"/>
        <v>0</v>
      </c>
      <c r="O365" s="27">
        <f t="shared" si="28"/>
        <v>0</v>
      </c>
      <c r="P365" s="27">
        <f t="shared" si="29"/>
        <v>99.45</v>
      </c>
      <c r="Q365" s="27">
        <f t="shared" si="30"/>
        <v>16546.95</v>
      </c>
    </row>
    <row r="366" spans="2:17" ht="15.75" hidden="1" customHeight="1">
      <c r="B366" s="49">
        <v>354</v>
      </c>
      <c r="C366" s="49" t="s">
        <v>163</v>
      </c>
      <c r="D366" s="49" t="s">
        <v>187</v>
      </c>
      <c r="E366" s="49">
        <v>2.2170000000000001</v>
      </c>
      <c r="F366" s="28">
        <v>73</v>
      </c>
      <c r="G366" s="28">
        <v>0</v>
      </c>
      <c r="H366" s="28">
        <v>0</v>
      </c>
      <c r="I366" s="28">
        <v>0</v>
      </c>
      <c r="J366" s="28">
        <v>73</v>
      </c>
      <c r="K366" s="28"/>
      <c r="L366" s="28">
        <v>1</v>
      </c>
      <c r="M366" s="28">
        <f t="shared" si="26"/>
        <v>161.84100000000001</v>
      </c>
      <c r="N366" s="28">
        <f t="shared" si="27"/>
        <v>0</v>
      </c>
      <c r="O366" s="27">
        <f t="shared" si="28"/>
        <v>0</v>
      </c>
      <c r="P366" s="27">
        <f t="shared" si="29"/>
        <v>0</v>
      </c>
      <c r="Q366" s="27">
        <f t="shared" si="30"/>
        <v>161.84100000000001</v>
      </c>
    </row>
    <row r="367" spans="2:17" ht="15.75" hidden="1" customHeight="1">
      <c r="B367" s="49">
        <v>355</v>
      </c>
      <c r="C367" s="49" t="s">
        <v>165</v>
      </c>
      <c r="D367" s="49" t="s">
        <v>187</v>
      </c>
      <c r="E367" s="49">
        <v>7.18</v>
      </c>
      <c r="F367" s="28">
        <v>137</v>
      </c>
      <c r="G367" s="28">
        <v>0</v>
      </c>
      <c r="H367" s="28">
        <v>0</v>
      </c>
      <c r="I367" s="28">
        <v>0</v>
      </c>
      <c r="J367" s="28">
        <v>137</v>
      </c>
      <c r="K367" s="28"/>
      <c r="L367" s="28">
        <v>1</v>
      </c>
      <c r="M367" s="28">
        <f t="shared" si="26"/>
        <v>983.66</v>
      </c>
      <c r="N367" s="28">
        <f t="shared" si="27"/>
        <v>0</v>
      </c>
      <c r="O367" s="27">
        <f t="shared" si="28"/>
        <v>0</v>
      </c>
      <c r="P367" s="27">
        <f t="shared" si="29"/>
        <v>0</v>
      </c>
      <c r="Q367" s="27">
        <f t="shared" si="30"/>
        <v>983.66</v>
      </c>
    </row>
    <row r="368" spans="2:17" ht="15.75" hidden="1" customHeight="1">
      <c r="B368" s="49">
        <v>356</v>
      </c>
      <c r="C368" s="49" t="s">
        <v>164</v>
      </c>
      <c r="D368" s="49" t="s">
        <v>187</v>
      </c>
      <c r="E368" s="49">
        <v>1.883</v>
      </c>
      <c r="F368" s="28">
        <v>1843</v>
      </c>
      <c r="G368" s="28">
        <v>0</v>
      </c>
      <c r="H368" s="28">
        <v>0</v>
      </c>
      <c r="I368" s="28">
        <v>9</v>
      </c>
      <c r="J368" s="28">
        <v>1834</v>
      </c>
      <c r="K368" s="28"/>
      <c r="L368" s="28">
        <v>1</v>
      </c>
      <c r="M368" s="28">
        <f t="shared" si="26"/>
        <v>3470.3690000000001</v>
      </c>
      <c r="N368" s="28">
        <f t="shared" si="27"/>
        <v>0</v>
      </c>
      <c r="O368" s="27">
        <f t="shared" si="28"/>
        <v>0</v>
      </c>
      <c r="P368" s="27">
        <f t="shared" si="29"/>
        <v>16.946999999999999</v>
      </c>
      <c r="Q368" s="27">
        <f t="shared" si="30"/>
        <v>3453.422</v>
      </c>
    </row>
    <row r="369" spans="2:17" ht="15.75" hidden="1" customHeight="1">
      <c r="B369" s="49">
        <v>357</v>
      </c>
      <c r="C369" s="37" t="s">
        <v>167</v>
      </c>
      <c r="D369" s="49" t="s">
        <v>186</v>
      </c>
      <c r="E369" s="49">
        <v>0.05</v>
      </c>
      <c r="F369" s="28">
        <v>134</v>
      </c>
      <c r="G369" s="28">
        <v>0</v>
      </c>
      <c r="H369" s="28">
        <v>0</v>
      </c>
      <c r="I369" s="28">
        <v>47</v>
      </c>
      <c r="J369" s="28">
        <v>87</v>
      </c>
      <c r="K369" s="28" t="s">
        <v>297</v>
      </c>
      <c r="L369" s="28">
        <v>0</v>
      </c>
      <c r="M369" s="28">
        <f t="shared" si="26"/>
        <v>6.7</v>
      </c>
      <c r="N369" s="28">
        <f t="shared" si="27"/>
        <v>0</v>
      </c>
      <c r="O369" s="27">
        <f t="shared" si="28"/>
        <v>0</v>
      </c>
      <c r="P369" s="27">
        <f t="shared" si="29"/>
        <v>2.35</v>
      </c>
      <c r="Q369" s="27">
        <f t="shared" si="30"/>
        <v>4.3500000000000005</v>
      </c>
    </row>
    <row r="370" spans="2:17" ht="15.75" hidden="1" customHeight="1">
      <c r="B370" s="49">
        <v>358</v>
      </c>
      <c r="C370" s="37" t="s">
        <v>167</v>
      </c>
      <c r="D370" s="49" t="s">
        <v>186</v>
      </c>
      <c r="E370" s="49">
        <v>0.05</v>
      </c>
      <c r="F370" s="28">
        <v>134</v>
      </c>
      <c r="G370" s="28">
        <v>0</v>
      </c>
      <c r="H370" s="28">
        <v>0</v>
      </c>
      <c r="I370" s="28">
        <v>47</v>
      </c>
      <c r="J370" s="28">
        <v>87</v>
      </c>
      <c r="K370" s="28" t="s">
        <v>298</v>
      </c>
      <c r="L370" s="28">
        <v>0</v>
      </c>
      <c r="M370" s="28">
        <f t="shared" si="26"/>
        <v>6.7</v>
      </c>
      <c r="N370" s="28">
        <f t="shared" si="27"/>
        <v>0</v>
      </c>
      <c r="O370" s="27">
        <f t="shared" si="28"/>
        <v>0</v>
      </c>
      <c r="P370" s="27">
        <f t="shared" si="29"/>
        <v>2.35</v>
      </c>
      <c r="Q370" s="27">
        <f t="shared" si="30"/>
        <v>4.3500000000000005</v>
      </c>
    </row>
    <row r="371" spans="2:17" ht="15.75" hidden="1" customHeight="1">
      <c r="B371" s="49">
        <v>359</v>
      </c>
      <c r="C371" s="49" t="s">
        <v>163</v>
      </c>
      <c r="D371" s="49" t="s">
        <v>187</v>
      </c>
      <c r="E371" s="49">
        <v>2.3330000000000002</v>
      </c>
      <c r="F371" s="28">
        <v>11</v>
      </c>
      <c r="G371" s="28">
        <v>0</v>
      </c>
      <c r="H371" s="28">
        <v>0</v>
      </c>
      <c r="I371" s="28">
        <v>0</v>
      </c>
      <c r="J371" s="28">
        <v>11</v>
      </c>
      <c r="K371" s="28"/>
      <c r="L371" s="28">
        <v>1</v>
      </c>
      <c r="M371" s="28">
        <f t="shared" si="26"/>
        <v>25.663000000000004</v>
      </c>
      <c r="N371" s="28">
        <f t="shared" si="27"/>
        <v>0</v>
      </c>
      <c r="O371" s="27">
        <f t="shared" si="28"/>
        <v>0</v>
      </c>
      <c r="P371" s="27">
        <f t="shared" si="29"/>
        <v>0</v>
      </c>
      <c r="Q371" s="27">
        <f t="shared" si="30"/>
        <v>25.663000000000004</v>
      </c>
    </row>
    <row r="372" spans="2:17" ht="15.75" hidden="1" customHeight="1">
      <c r="B372" s="49">
        <v>360</v>
      </c>
      <c r="C372" s="49" t="s">
        <v>164</v>
      </c>
      <c r="D372" s="49" t="s">
        <v>187</v>
      </c>
      <c r="E372" s="49">
        <v>2.3330000000000002</v>
      </c>
      <c r="F372" s="28">
        <v>3</v>
      </c>
      <c r="G372" s="28">
        <v>0</v>
      </c>
      <c r="H372" s="28">
        <v>0</v>
      </c>
      <c r="I372" s="28">
        <v>0</v>
      </c>
      <c r="J372" s="28">
        <v>3</v>
      </c>
      <c r="K372" s="28"/>
      <c r="L372" s="28">
        <v>1</v>
      </c>
      <c r="M372" s="28">
        <f t="shared" si="26"/>
        <v>6.9990000000000006</v>
      </c>
      <c r="N372" s="28">
        <f t="shared" si="27"/>
        <v>0</v>
      </c>
      <c r="O372" s="27">
        <f t="shared" si="28"/>
        <v>0</v>
      </c>
      <c r="P372" s="27">
        <f t="shared" si="29"/>
        <v>0</v>
      </c>
      <c r="Q372" s="27">
        <f t="shared" si="30"/>
        <v>6.9990000000000006</v>
      </c>
    </row>
    <row r="373" spans="2:17" ht="15.75" hidden="1" customHeight="1">
      <c r="B373" s="49">
        <v>361</v>
      </c>
      <c r="C373" s="49" t="s">
        <v>164</v>
      </c>
      <c r="D373" s="49" t="s">
        <v>187</v>
      </c>
      <c r="E373" s="49">
        <v>5.2830000000000004</v>
      </c>
      <c r="F373" s="28">
        <v>85</v>
      </c>
      <c r="G373" s="28">
        <v>0</v>
      </c>
      <c r="H373" s="28">
        <v>0</v>
      </c>
      <c r="I373" s="28">
        <v>0</v>
      </c>
      <c r="J373" s="28">
        <v>85</v>
      </c>
      <c r="K373" s="28"/>
      <c r="L373" s="28">
        <v>1</v>
      </c>
      <c r="M373" s="28">
        <f t="shared" si="26"/>
        <v>449.05500000000001</v>
      </c>
      <c r="N373" s="28">
        <f t="shared" si="27"/>
        <v>0</v>
      </c>
      <c r="O373" s="27">
        <f t="shared" si="28"/>
        <v>0</v>
      </c>
      <c r="P373" s="27">
        <f t="shared" si="29"/>
        <v>0</v>
      </c>
      <c r="Q373" s="27">
        <f t="shared" si="30"/>
        <v>449.05500000000001</v>
      </c>
    </row>
    <row r="374" spans="2:17" ht="15.75" hidden="1" customHeight="1">
      <c r="B374" s="49">
        <v>362</v>
      </c>
      <c r="C374" s="49" t="s">
        <v>164</v>
      </c>
      <c r="D374" s="49" t="s">
        <v>187</v>
      </c>
      <c r="E374" s="49">
        <v>5.117</v>
      </c>
      <c r="F374" s="28">
        <v>78</v>
      </c>
      <c r="G374" s="28">
        <v>0</v>
      </c>
      <c r="H374" s="28">
        <v>0</v>
      </c>
      <c r="I374" s="28">
        <v>0</v>
      </c>
      <c r="J374" s="28">
        <v>78</v>
      </c>
      <c r="K374" s="28"/>
      <c r="L374" s="28">
        <v>1</v>
      </c>
      <c r="M374" s="28">
        <f t="shared" si="26"/>
        <v>399.12599999999998</v>
      </c>
      <c r="N374" s="28">
        <f t="shared" si="27"/>
        <v>0</v>
      </c>
      <c r="O374" s="27">
        <f t="shared" si="28"/>
        <v>0</v>
      </c>
      <c r="P374" s="27">
        <f t="shared" si="29"/>
        <v>0</v>
      </c>
      <c r="Q374" s="27">
        <f t="shared" si="30"/>
        <v>399.12599999999998</v>
      </c>
    </row>
    <row r="375" spans="2:17" ht="15.75" hidden="1" customHeight="1">
      <c r="B375" s="49">
        <v>363</v>
      </c>
      <c r="C375" s="49" t="s">
        <v>166</v>
      </c>
      <c r="D375" s="49" t="s">
        <v>186</v>
      </c>
      <c r="E375" s="49">
        <v>1.33</v>
      </c>
      <c r="F375" s="28">
        <v>476</v>
      </c>
      <c r="G375" s="28">
        <v>0</v>
      </c>
      <c r="H375" s="28">
        <v>0</v>
      </c>
      <c r="I375" s="28">
        <v>1</v>
      </c>
      <c r="J375" s="28">
        <v>475</v>
      </c>
      <c r="K375" s="28" t="s">
        <v>299</v>
      </c>
      <c r="L375" s="28">
        <v>0</v>
      </c>
      <c r="M375" s="28">
        <f t="shared" si="26"/>
        <v>633.08000000000004</v>
      </c>
      <c r="N375" s="28">
        <f t="shared" si="27"/>
        <v>0</v>
      </c>
      <c r="O375" s="27">
        <f t="shared" si="28"/>
        <v>0</v>
      </c>
      <c r="P375" s="27">
        <f t="shared" si="29"/>
        <v>1.33</v>
      </c>
      <c r="Q375" s="27">
        <f t="shared" si="30"/>
        <v>631.75</v>
      </c>
    </row>
    <row r="376" spans="2:17" ht="15.75" hidden="1" customHeight="1">
      <c r="B376" s="49">
        <v>364</v>
      </c>
      <c r="C376" s="49" t="s">
        <v>163</v>
      </c>
      <c r="D376" s="49" t="s">
        <v>187</v>
      </c>
      <c r="E376" s="49">
        <v>7</v>
      </c>
      <c r="F376" s="28">
        <v>97</v>
      </c>
      <c r="G376" s="28">
        <v>0</v>
      </c>
      <c r="H376" s="28">
        <v>0</v>
      </c>
      <c r="I376" s="28">
        <v>2</v>
      </c>
      <c r="J376" s="28">
        <v>95</v>
      </c>
      <c r="K376" s="28"/>
      <c r="L376" s="28">
        <v>1</v>
      </c>
      <c r="M376" s="28">
        <f t="shared" si="26"/>
        <v>679</v>
      </c>
      <c r="N376" s="28">
        <f t="shared" si="27"/>
        <v>0</v>
      </c>
      <c r="O376" s="27">
        <f t="shared" si="28"/>
        <v>0</v>
      </c>
      <c r="P376" s="27">
        <f t="shared" si="29"/>
        <v>14</v>
      </c>
      <c r="Q376" s="27">
        <f t="shared" si="30"/>
        <v>665</v>
      </c>
    </row>
    <row r="377" spans="2:17" ht="15.75" hidden="1" customHeight="1">
      <c r="B377" s="49">
        <v>365</v>
      </c>
      <c r="C377" s="49" t="s">
        <v>163</v>
      </c>
      <c r="D377" s="49" t="s">
        <v>187</v>
      </c>
      <c r="E377" s="49">
        <v>0.95</v>
      </c>
      <c r="F377" s="28">
        <v>29</v>
      </c>
      <c r="G377" s="28">
        <v>0</v>
      </c>
      <c r="H377" s="28">
        <v>0</v>
      </c>
      <c r="I377" s="28">
        <v>0</v>
      </c>
      <c r="J377" s="28">
        <v>29</v>
      </c>
      <c r="K377" s="28"/>
      <c r="L377" s="28">
        <v>1</v>
      </c>
      <c r="M377" s="28">
        <f t="shared" si="26"/>
        <v>27.549999999999997</v>
      </c>
      <c r="N377" s="28">
        <f t="shared" si="27"/>
        <v>0</v>
      </c>
      <c r="O377" s="27">
        <f t="shared" si="28"/>
        <v>0</v>
      </c>
      <c r="P377" s="27">
        <f t="shared" si="29"/>
        <v>0</v>
      </c>
      <c r="Q377" s="27">
        <f t="shared" si="30"/>
        <v>27.549999999999997</v>
      </c>
    </row>
    <row r="378" spans="2:17" ht="15.75" hidden="1" customHeight="1">
      <c r="B378" s="49">
        <v>366</v>
      </c>
      <c r="C378" s="49" t="s">
        <v>164</v>
      </c>
      <c r="D378" s="49" t="s">
        <v>187</v>
      </c>
      <c r="E378" s="49">
        <v>5.9669999999999996</v>
      </c>
      <c r="F378" s="28">
        <v>64</v>
      </c>
      <c r="G378" s="28">
        <v>0</v>
      </c>
      <c r="H378" s="28">
        <v>0</v>
      </c>
      <c r="I378" s="28">
        <v>0</v>
      </c>
      <c r="J378" s="28">
        <v>64</v>
      </c>
      <c r="K378" s="28"/>
      <c r="L378" s="28">
        <v>1</v>
      </c>
      <c r="M378" s="28">
        <f t="shared" si="26"/>
        <v>381.88799999999998</v>
      </c>
      <c r="N378" s="28">
        <f t="shared" si="27"/>
        <v>0</v>
      </c>
      <c r="O378" s="27">
        <f t="shared" si="28"/>
        <v>0</v>
      </c>
      <c r="P378" s="27">
        <f t="shared" si="29"/>
        <v>0</v>
      </c>
      <c r="Q378" s="27">
        <f t="shared" si="30"/>
        <v>381.88799999999998</v>
      </c>
    </row>
    <row r="379" spans="2:17" ht="15.75" hidden="1" customHeight="1">
      <c r="B379" s="49">
        <v>367</v>
      </c>
      <c r="C379" s="49" t="s">
        <v>163</v>
      </c>
      <c r="D379" s="49" t="s">
        <v>187</v>
      </c>
      <c r="E379" s="49">
        <v>2.6829999999999998</v>
      </c>
      <c r="F379" s="28">
        <v>50</v>
      </c>
      <c r="G379" s="28">
        <v>0</v>
      </c>
      <c r="H379" s="28">
        <v>0</v>
      </c>
      <c r="I379" s="28">
        <v>0</v>
      </c>
      <c r="J379" s="28">
        <v>50</v>
      </c>
      <c r="K379" s="28"/>
      <c r="L379" s="28">
        <v>1</v>
      </c>
      <c r="M379" s="28">
        <f t="shared" si="26"/>
        <v>134.14999999999998</v>
      </c>
      <c r="N379" s="28">
        <f t="shared" si="27"/>
        <v>0</v>
      </c>
      <c r="O379" s="27">
        <f t="shared" si="28"/>
        <v>0</v>
      </c>
      <c r="P379" s="27">
        <f t="shared" si="29"/>
        <v>0</v>
      </c>
      <c r="Q379" s="27">
        <f t="shared" si="30"/>
        <v>134.14999999999998</v>
      </c>
    </row>
    <row r="380" spans="2:17" ht="15.75" hidden="1" customHeight="1">
      <c r="B380" s="49">
        <v>368</v>
      </c>
      <c r="C380" s="49" t="s">
        <v>163</v>
      </c>
      <c r="D380" s="49" t="s">
        <v>187</v>
      </c>
      <c r="E380" s="49">
        <v>0.433</v>
      </c>
      <c r="F380" s="28">
        <v>93</v>
      </c>
      <c r="G380" s="28">
        <v>0</v>
      </c>
      <c r="H380" s="28">
        <v>0</v>
      </c>
      <c r="I380" s="28">
        <v>0</v>
      </c>
      <c r="J380" s="28">
        <v>93</v>
      </c>
      <c r="K380" s="28"/>
      <c r="L380" s="28">
        <v>1</v>
      </c>
      <c r="M380" s="28">
        <f t="shared" si="26"/>
        <v>40.268999999999998</v>
      </c>
      <c r="N380" s="28">
        <f t="shared" si="27"/>
        <v>0</v>
      </c>
      <c r="O380" s="27">
        <f t="shared" si="28"/>
        <v>0</v>
      </c>
      <c r="P380" s="27">
        <f t="shared" si="29"/>
        <v>0</v>
      </c>
      <c r="Q380" s="27">
        <f t="shared" si="30"/>
        <v>40.268999999999998</v>
      </c>
    </row>
    <row r="381" spans="2:17" ht="15.75" hidden="1" customHeight="1">
      <c r="B381" s="49">
        <v>369</v>
      </c>
      <c r="C381" s="37" t="s">
        <v>167</v>
      </c>
      <c r="D381" s="49" t="s">
        <v>187</v>
      </c>
      <c r="E381" s="49">
        <v>1.38</v>
      </c>
      <c r="F381" s="28">
        <v>28</v>
      </c>
      <c r="G381" s="28">
        <v>0</v>
      </c>
      <c r="H381" s="28">
        <v>0</v>
      </c>
      <c r="I381" s="28">
        <v>8</v>
      </c>
      <c r="J381" s="28">
        <v>20</v>
      </c>
      <c r="K381" s="28"/>
      <c r="L381" s="28">
        <v>1</v>
      </c>
      <c r="M381" s="28">
        <f t="shared" si="26"/>
        <v>38.64</v>
      </c>
      <c r="N381" s="28">
        <f t="shared" si="27"/>
        <v>0</v>
      </c>
      <c r="O381" s="27">
        <f t="shared" si="28"/>
        <v>0</v>
      </c>
      <c r="P381" s="27">
        <f t="shared" si="29"/>
        <v>11.04</v>
      </c>
      <c r="Q381" s="27">
        <f t="shared" si="30"/>
        <v>27.599999999999998</v>
      </c>
    </row>
    <row r="382" spans="2:17" ht="15.75" hidden="1" customHeight="1">
      <c r="B382" s="49">
        <v>370</v>
      </c>
      <c r="C382" s="49" t="s">
        <v>163</v>
      </c>
      <c r="D382" s="49" t="s">
        <v>187</v>
      </c>
      <c r="E382" s="49">
        <v>1.133</v>
      </c>
      <c r="F382" s="28">
        <v>125</v>
      </c>
      <c r="G382" s="28">
        <v>0</v>
      </c>
      <c r="H382" s="28">
        <v>0</v>
      </c>
      <c r="I382" s="28">
        <v>0</v>
      </c>
      <c r="J382" s="28">
        <v>125</v>
      </c>
      <c r="K382" s="28"/>
      <c r="L382" s="28">
        <v>1</v>
      </c>
      <c r="M382" s="28">
        <f t="shared" si="26"/>
        <v>141.625</v>
      </c>
      <c r="N382" s="28">
        <f t="shared" si="27"/>
        <v>0</v>
      </c>
      <c r="O382" s="27">
        <f t="shared" si="28"/>
        <v>0</v>
      </c>
      <c r="P382" s="27">
        <f t="shared" si="29"/>
        <v>0</v>
      </c>
      <c r="Q382" s="27">
        <f t="shared" si="30"/>
        <v>141.625</v>
      </c>
    </row>
    <row r="383" spans="2:17" ht="15.75" hidden="1" customHeight="1">
      <c r="B383" s="49">
        <v>371</v>
      </c>
      <c r="C383" s="49" t="s">
        <v>163</v>
      </c>
      <c r="D383" s="49" t="s">
        <v>187</v>
      </c>
      <c r="E383" s="49">
        <v>1.583</v>
      </c>
      <c r="F383" s="28">
        <v>77</v>
      </c>
      <c r="G383" s="28">
        <v>0</v>
      </c>
      <c r="H383" s="28">
        <v>0</v>
      </c>
      <c r="I383" s="28">
        <v>0</v>
      </c>
      <c r="J383" s="28">
        <v>77</v>
      </c>
      <c r="K383" s="28"/>
      <c r="L383" s="28">
        <v>1</v>
      </c>
      <c r="M383" s="28">
        <f t="shared" si="26"/>
        <v>121.89099999999999</v>
      </c>
      <c r="N383" s="28">
        <f t="shared" si="27"/>
        <v>0</v>
      </c>
      <c r="O383" s="27">
        <f t="shared" si="28"/>
        <v>0</v>
      </c>
      <c r="P383" s="27">
        <f t="shared" si="29"/>
        <v>0</v>
      </c>
      <c r="Q383" s="27">
        <f t="shared" si="30"/>
        <v>121.89099999999999</v>
      </c>
    </row>
    <row r="384" spans="2:17" ht="15.75" hidden="1" customHeight="1">
      <c r="B384" s="49">
        <v>372</v>
      </c>
      <c r="C384" s="49" t="s">
        <v>163</v>
      </c>
      <c r="D384" s="49" t="s">
        <v>187</v>
      </c>
      <c r="E384" s="49">
        <v>7.2670000000000003</v>
      </c>
      <c r="F384" s="28">
        <v>73</v>
      </c>
      <c r="G384" s="28">
        <v>0</v>
      </c>
      <c r="H384" s="28">
        <v>0</v>
      </c>
      <c r="I384" s="28">
        <v>0</v>
      </c>
      <c r="J384" s="28">
        <v>73</v>
      </c>
      <c r="K384" s="28"/>
      <c r="L384" s="28">
        <v>1</v>
      </c>
      <c r="M384" s="28">
        <f t="shared" si="26"/>
        <v>530.49099999999999</v>
      </c>
      <c r="N384" s="28">
        <f t="shared" si="27"/>
        <v>0</v>
      </c>
      <c r="O384" s="27">
        <f t="shared" si="28"/>
        <v>0</v>
      </c>
      <c r="P384" s="27">
        <f t="shared" si="29"/>
        <v>0</v>
      </c>
      <c r="Q384" s="27">
        <f t="shared" si="30"/>
        <v>530.49099999999999</v>
      </c>
    </row>
    <row r="385" spans="2:17" ht="15.75" hidden="1" customHeight="1">
      <c r="B385" s="49">
        <v>373</v>
      </c>
      <c r="C385" s="49" t="s">
        <v>163</v>
      </c>
      <c r="D385" s="49" t="s">
        <v>187</v>
      </c>
      <c r="E385" s="49">
        <v>5.4829999999999997</v>
      </c>
      <c r="F385" s="28">
        <v>34</v>
      </c>
      <c r="G385" s="28">
        <v>0</v>
      </c>
      <c r="H385" s="28">
        <v>0</v>
      </c>
      <c r="I385" s="28">
        <v>0</v>
      </c>
      <c r="J385" s="28">
        <v>34</v>
      </c>
      <c r="K385" s="28"/>
      <c r="L385" s="28">
        <v>1</v>
      </c>
      <c r="M385" s="28">
        <f t="shared" si="26"/>
        <v>186.422</v>
      </c>
      <c r="N385" s="28">
        <f t="shared" si="27"/>
        <v>0</v>
      </c>
      <c r="O385" s="27">
        <f t="shared" si="28"/>
        <v>0</v>
      </c>
      <c r="P385" s="27">
        <f t="shared" si="29"/>
        <v>0</v>
      </c>
      <c r="Q385" s="27">
        <f t="shared" si="30"/>
        <v>186.422</v>
      </c>
    </row>
    <row r="386" spans="2:17" ht="15.75" hidden="1" customHeight="1">
      <c r="B386" s="49">
        <v>374</v>
      </c>
      <c r="C386" s="49" t="s">
        <v>163</v>
      </c>
      <c r="D386" s="49" t="s">
        <v>187</v>
      </c>
      <c r="E386" s="49">
        <v>0.93300000000000005</v>
      </c>
      <c r="F386" s="28">
        <v>65</v>
      </c>
      <c r="G386" s="28">
        <v>0</v>
      </c>
      <c r="H386" s="28">
        <v>0</v>
      </c>
      <c r="I386" s="28">
        <v>0</v>
      </c>
      <c r="J386" s="28">
        <v>65</v>
      </c>
      <c r="K386" s="28"/>
      <c r="L386" s="28">
        <v>1</v>
      </c>
      <c r="M386" s="28">
        <f t="shared" si="26"/>
        <v>60.645000000000003</v>
      </c>
      <c r="N386" s="28">
        <f t="shared" si="27"/>
        <v>0</v>
      </c>
      <c r="O386" s="27">
        <f t="shared" si="28"/>
        <v>0</v>
      </c>
      <c r="P386" s="27">
        <f t="shared" si="29"/>
        <v>0</v>
      </c>
      <c r="Q386" s="27">
        <f t="shared" si="30"/>
        <v>60.645000000000003</v>
      </c>
    </row>
    <row r="387" spans="2:17" ht="15.75" hidden="1" customHeight="1">
      <c r="B387" s="49">
        <v>375</v>
      </c>
      <c r="C387" s="49" t="s">
        <v>163</v>
      </c>
      <c r="D387" s="49" t="s">
        <v>187</v>
      </c>
      <c r="E387" s="49">
        <v>5.2830000000000004</v>
      </c>
      <c r="F387" s="28">
        <v>34</v>
      </c>
      <c r="G387" s="28">
        <v>0</v>
      </c>
      <c r="H387" s="28">
        <v>0</v>
      </c>
      <c r="I387" s="28">
        <v>0</v>
      </c>
      <c r="J387" s="28">
        <v>34</v>
      </c>
      <c r="K387" s="28"/>
      <c r="L387" s="28">
        <v>1</v>
      </c>
      <c r="M387" s="28">
        <f t="shared" si="26"/>
        <v>179.62200000000001</v>
      </c>
      <c r="N387" s="28">
        <f t="shared" si="27"/>
        <v>0</v>
      </c>
      <c r="O387" s="27">
        <f t="shared" si="28"/>
        <v>0</v>
      </c>
      <c r="P387" s="27">
        <f t="shared" si="29"/>
        <v>0</v>
      </c>
      <c r="Q387" s="27">
        <f t="shared" si="30"/>
        <v>179.62200000000001</v>
      </c>
    </row>
    <row r="388" spans="2:17" ht="15.75" hidden="1" customHeight="1">
      <c r="B388" s="49">
        <v>376</v>
      </c>
      <c r="C388" s="49" t="s">
        <v>163</v>
      </c>
      <c r="D388" s="49" t="s">
        <v>187</v>
      </c>
      <c r="E388" s="49">
        <v>1.0669999999999999</v>
      </c>
      <c r="F388" s="28">
        <v>20</v>
      </c>
      <c r="G388" s="28">
        <v>0</v>
      </c>
      <c r="H388" s="28">
        <v>0</v>
      </c>
      <c r="I388" s="28">
        <v>0</v>
      </c>
      <c r="J388" s="28">
        <v>20</v>
      </c>
      <c r="K388" s="28"/>
      <c r="L388" s="28">
        <v>1</v>
      </c>
      <c r="M388" s="28">
        <f t="shared" si="26"/>
        <v>21.34</v>
      </c>
      <c r="N388" s="28">
        <f t="shared" si="27"/>
        <v>0</v>
      </c>
      <c r="O388" s="27">
        <f t="shared" si="28"/>
        <v>0</v>
      </c>
      <c r="P388" s="27">
        <f t="shared" si="29"/>
        <v>0</v>
      </c>
      <c r="Q388" s="27">
        <f t="shared" si="30"/>
        <v>21.34</v>
      </c>
    </row>
    <row r="389" spans="2:17" ht="15.75" hidden="1" customHeight="1">
      <c r="B389" s="49">
        <v>377</v>
      </c>
      <c r="C389" s="49" t="s">
        <v>163</v>
      </c>
      <c r="D389" s="49" t="s">
        <v>187</v>
      </c>
      <c r="E389" s="49">
        <v>5.0670000000000002</v>
      </c>
      <c r="F389" s="28">
        <v>34</v>
      </c>
      <c r="G389" s="28">
        <v>0</v>
      </c>
      <c r="H389" s="28">
        <v>0</v>
      </c>
      <c r="I389" s="28">
        <v>0</v>
      </c>
      <c r="J389" s="28">
        <v>34</v>
      </c>
      <c r="K389" s="28"/>
      <c r="L389" s="28">
        <v>1</v>
      </c>
      <c r="M389" s="28">
        <f t="shared" si="26"/>
        <v>172.27800000000002</v>
      </c>
      <c r="N389" s="28">
        <f t="shared" si="27"/>
        <v>0</v>
      </c>
      <c r="O389" s="27">
        <f t="shared" si="28"/>
        <v>0</v>
      </c>
      <c r="P389" s="27">
        <f t="shared" si="29"/>
        <v>0</v>
      </c>
      <c r="Q389" s="27">
        <f t="shared" si="30"/>
        <v>172.27800000000002</v>
      </c>
    </row>
    <row r="390" spans="2:17" ht="15.75" hidden="1" customHeight="1">
      <c r="B390" s="49">
        <v>378</v>
      </c>
      <c r="C390" s="49" t="s">
        <v>325</v>
      </c>
      <c r="D390" s="49" t="s">
        <v>187</v>
      </c>
      <c r="E390" s="49">
        <v>3.5</v>
      </c>
      <c r="F390" s="28">
        <v>409</v>
      </c>
      <c r="G390" s="28">
        <v>0</v>
      </c>
      <c r="H390" s="28">
        <v>0</v>
      </c>
      <c r="I390" s="28">
        <v>4</v>
      </c>
      <c r="J390" s="28">
        <v>405</v>
      </c>
      <c r="K390" s="28"/>
      <c r="L390" s="28">
        <v>1</v>
      </c>
      <c r="M390" s="28">
        <f t="shared" si="26"/>
        <v>1431.5</v>
      </c>
      <c r="N390" s="28">
        <f t="shared" si="27"/>
        <v>0</v>
      </c>
      <c r="O390" s="27">
        <f t="shared" si="28"/>
        <v>0</v>
      </c>
      <c r="P390" s="27">
        <f t="shared" si="29"/>
        <v>14</v>
      </c>
      <c r="Q390" s="27">
        <f t="shared" si="30"/>
        <v>1417.5</v>
      </c>
    </row>
    <row r="391" spans="2:17" ht="15.75" hidden="1" customHeight="1">
      <c r="B391" s="49">
        <v>379</v>
      </c>
      <c r="C391" s="49" t="s">
        <v>171</v>
      </c>
      <c r="D391" s="49" t="s">
        <v>187</v>
      </c>
      <c r="E391" s="49">
        <v>6.9169999999999998</v>
      </c>
      <c r="F391" s="28">
        <v>54</v>
      </c>
      <c r="G391" s="28">
        <v>0</v>
      </c>
      <c r="H391" s="28">
        <v>0</v>
      </c>
      <c r="I391" s="28">
        <v>0</v>
      </c>
      <c r="J391" s="28">
        <v>54</v>
      </c>
      <c r="K391" s="28"/>
      <c r="L391" s="28">
        <v>1</v>
      </c>
      <c r="M391" s="28">
        <f t="shared" si="26"/>
        <v>373.51799999999997</v>
      </c>
      <c r="N391" s="28">
        <f t="shared" si="27"/>
        <v>0</v>
      </c>
      <c r="O391" s="27">
        <f t="shared" si="28"/>
        <v>0</v>
      </c>
      <c r="P391" s="27">
        <f t="shared" si="29"/>
        <v>0</v>
      </c>
      <c r="Q391" s="27">
        <f t="shared" si="30"/>
        <v>373.51799999999997</v>
      </c>
    </row>
    <row r="392" spans="2:17" ht="15.75" hidden="1" customHeight="1">
      <c r="B392" s="49">
        <v>380</v>
      </c>
      <c r="C392" s="49" t="s">
        <v>163</v>
      </c>
      <c r="D392" s="49" t="s">
        <v>187</v>
      </c>
      <c r="E392" s="49">
        <v>5.5330000000000004</v>
      </c>
      <c r="F392" s="28">
        <v>34</v>
      </c>
      <c r="G392" s="28">
        <v>0</v>
      </c>
      <c r="H392" s="28">
        <v>0</v>
      </c>
      <c r="I392" s="28">
        <v>0</v>
      </c>
      <c r="J392" s="28">
        <v>34</v>
      </c>
      <c r="K392" s="28"/>
      <c r="L392" s="28">
        <v>1</v>
      </c>
      <c r="M392" s="28">
        <f t="shared" si="26"/>
        <v>188.12200000000001</v>
      </c>
      <c r="N392" s="28">
        <f t="shared" si="27"/>
        <v>0</v>
      </c>
      <c r="O392" s="27">
        <f t="shared" si="28"/>
        <v>0</v>
      </c>
      <c r="P392" s="27">
        <f t="shared" si="29"/>
        <v>0</v>
      </c>
      <c r="Q392" s="27">
        <f t="shared" si="30"/>
        <v>188.12200000000001</v>
      </c>
    </row>
    <row r="393" spans="2:17" ht="15.75" hidden="1" customHeight="1">
      <c r="B393" s="49">
        <v>381</v>
      </c>
      <c r="C393" s="49" t="s">
        <v>164</v>
      </c>
      <c r="D393" s="49" t="s">
        <v>187</v>
      </c>
      <c r="E393" s="49">
        <v>3.7669999999999999</v>
      </c>
      <c r="F393" s="28">
        <v>22</v>
      </c>
      <c r="G393" s="28">
        <v>0</v>
      </c>
      <c r="H393" s="28">
        <v>0</v>
      </c>
      <c r="I393" s="28">
        <v>0</v>
      </c>
      <c r="J393" s="28">
        <v>22</v>
      </c>
      <c r="K393" s="28"/>
      <c r="L393" s="28">
        <v>1</v>
      </c>
      <c r="M393" s="28">
        <f t="shared" si="26"/>
        <v>82.873999999999995</v>
      </c>
      <c r="N393" s="28">
        <f t="shared" si="27"/>
        <v>0</v>
      </c>
      <c r="O393" s="27">
        <f t="shared" si="28"/>
        <v>0</v>
      </c>
      <c r="P393" s="27">
        <f t="shared" si="29"/>
        <v>0</v>
      </c>
      <c r="Q393" s="27">
        <f t="shared" si="30"/>
        <v>82.873999999999995</v>
      </c>
    </row>
    <row r="394" spans="2:17" ht="15.75" hidden="1" customHeight="1">
      <c r="B394" s="49">
        <v>382</v>
      </c>
      <c r="C394" s="37" t="s">
        <v>167</v>
      </c>
      <c r="D394" s="49" t="s">
        <v>186</v>
      </c>
      <c r="E394" s="49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 t="s">
        <v>300</v>
      </c>
      <c r="L394" s="28">
        <v>0</v>
      </c>
      <c r="M394" s="28">
        <f t="shared" si="26"/>
        <v>0</v>
      </c>
      <c r="N394" s="28">
        <f t="shared" si="27"/>
        <v>0</v>
      </c>
      <c r="O394" s="27">
        <f t="shared" si="28"/>
        <v>0</v>
      </c>
      <c r="P394" s="27">
        <f t="shared" si="29"/>
        <v>0</v>
      </c>
      <c r="Q394" s="27">
        <f t="shared" si="30"/>
        <v>0</v>
      </c>
    </row>
    <row r="395" spans="2:17" ht="15.75" hidden="1" customHeight="1">
      <c r="B395" s="49">
        <v>383</v>
      </c>
      <c r="C395" s="49" t="s">
        <v>163</v>
      </c>
      <c r="D395" s="49" t="s">
        <v>187</v>
      </c>
      <c r="E395" s="49">
        <v>5.383</v>
      </c>
      <c r="F395" s="28">
        <v>34</v>
      </c>
      <c r="G395" s="28">
        <v>0</v>
      </c>
      <c r="H395" s="28">
        <v>0</v>
      </c>
      <c r="I395" s="28">
        <v>0</v>
      </c>
      <c r="J395" s="28">
        <v>34</v>
      </c>
      <c r="K395" s="28"/>
      <c r="L395" s="28">
        <v>1</v>
      </c>
      <c r="M395" s="28">
        <f t="shared" si="26"/>
        <v>183.02199999999999</v>
      </c>
      <c r="N395" s="28">
        <f t="shared" si="27"/>
        <v>0</v>
      </c>
      <c r="O395" s="27">
        <f t="shared" si="28"/>
        <v>0</v>
      </c>
      <c r="P395" s="27">
        <f t="shared" si="29"/>
        <v>0</v>
      </c>
      <c r="Q395" s="27">
        <f t="shared" si="30"/>
        <v>183.02199999999999</v>
      </c>
    </row>
    <row r="396" spans="2:17" ht="15.75" hidden="1" customHeight="1">
      <c r="B396" s="49">
        <v>384</v>
      </c>
      <c r="C396" s="49" t="s">
        <v>163</v>
      </c>
      <c r="D396" s="49" t="s">
        <v>187</v>
      </c>
      <c r="E396" s="49">
        <v>5.2670000000000003</v>
      </c>
      <c r="F396" s="28">
        <v>34</v>
      </c>
      <c r="G396" s="28">
        <v>0</v>
      </c>
      <c r="H396" s="28">
        <v>0</v>
      </c>
      <c r="I396" s="28">
        <v>0</v>
      </c>
      <c r="J396" s="28">
        <v>34</v>
      </c>
      <c r="K396" s="28"/>
      <c r="L396" s="28">
        <v>1</v>
      </c>
      <c r="M396" s="28">
        <f t="shared" si="26"/>
        <v>179.078</v>
      </c>
      <c r="N396" s="28">
        <f t="shared" si="27"/>
        <v>0</v>
      </c>
      <c r="O396" s="27">
        <f t="shared" si="28"/>
        <v>0</v>
      </c>
      <c r="P396" s="27">
        <f t="shared" si="29"/>
        <v>0</v>
      </c>
      <c r="Q396" s="27">
        <f t="shared" si="30"/>
        <v>179.078</v>
      </c>
    </row>
    <row r="397" spans="2:17" ht="15.75" hidden="1" customHeight="1">
      <c r="B397" s="49">
        <v>385</v>
      </c>
      <c r="C397" s="49" t="s">
        <v>325</v>
      </c>
      <c r="D397" s="49" t="s">
        <v>187</v>
      </c>
      <c r="E397" s="49">
        <v>2.4500000000000002</v>
      </c>
      <c r="F397" s="28">
        <v>281</v>
      </c>
      <c r="G397" s="28">
        <v>0</v>
      </c>
      <c r="H397" s="28">
        <v>0</v>
      </c>
      <c r="I397" s="28">
        <v>51</v>
      </c>
      <c r="J397" s="28">
        <v>230</v>
      </c>
      <c r="K397" s="28"/>
      <c r="L397" s="28">
        <v>1</v>
      </c>
      <c r="M397" s="28">
        <f t="shared" ref="M397:M460" si="31">E397*F397</f>
        <v>688.45</v>
      </c>
      <c r="N397" s="28">
        <f t="shared" ref="N397:N460" si="32">E397*G397</f>
        <v>0</v>
      </c>
      <c r="O397" s="27">
        <f t="shared" ref="O397:O460" si="33">E397*H397</f>
        <v>0</v>
      </c>
      <c r="P397" s="27">
        <f t="shared" ref="P397:P460" si="34">E397*I397</f>
        <v>124.95</v>
      </c>
      <c r="Q397" s="27">
        <f t="shared" ref="Q397:Q460" si="35">E397*J397</f>
        <v>563.5</v>
      </c>
    </row>
    <row r="398" spans="2:17" ht="15.75" hidden="1" customHeight="1">
      <c r="B398" s="49">
        <v>386</v>
      </c>
      <c r="C398" s="49" t="s">
        <v>325</v>
      </c>
      <c r="D398" s="49" t="s">
        <v>187</v>
      </c>
      <c r="E398" s="49">
        <v>3.5</v>
      </c>
      <c r="F398" s="28">
        <v>561</v>
      </c>
      <c r="G398" s="28">
        <v>0</v>
      </c>
      <c r="H398" s="28">
        <v>0</v>
      </c>
      <c r="I398" s="28">
        <v>3</v>
      </c>
      <c r="J398" s="28">
        <v>558</v>
      </c>
      <c r="K398" s="28"/>
      <c r="L398" s="28">
        <v>1</v>
      </c>
      <c r="M398" s="28">
        <f t="shared" si="31"/>
        <v>1963.5</v>
      </c>
      <c r="N398" s="28">
        <f t="shared" si="32"/>
        <v>0</v>
      </c>
      <c r="O398" s="27">
        <f t="shared" si="33"/>
        <v>0</v>
      </c>
      <c r="P398" s="27">
        <f t="shared" si="34"/>
        <v>10.5</v>
      </c>
      <c r="Q398" s="27">
        <f t="shared" si="35"/>
        <v>1953</v>
      </c>
    </row>
    <row r="399" spans="2:17" ht="15.75" hidden="1" customHeight="1">
      <c r="B399" s="49">
        <v>387</v>
      </c>
      <c r="C399" s="49" t="s">
        <v>163</v>
      </c>
      <c r="D399" s="49" t="s">
        <v>187</v>
      </c>
      <c r="E399" s="49">
        <v>5</v>
      </c>
      <c r="F399" s="28">
        <v>34</v>
      </c>
      <c r="G399" s="28">
        <v>0</v>
      </c>
      <c r="H399" s="28">
        <v>0</v>
      </c>
      <c r="I399" s="28">
        <v>0</v>
      </c>
      <c r="J399" s="28">
        <v>34</v>
      </c>
      <c r="K399" s="28"/>
      <c r="L399" s="28">
        <v>1</v>
      </c>
      <c r="M399" s="28">
        <f t="shared" si="31"/>
        <v>170</v>
      </c>
      <c r="N399" s="28">
        <f t="shared" si="32"/>
        <v>0</v>
      </c>
      <c r="O399" s="27">
        <f t="shared" si="33"/>
        <v>0</v>
      </c>
      <c r="P399" s="27">
        <f t="shared" si="34"/>
        <v>0</v>
      </c>
      <c r="Q399" s="27">
        <f t="shared" si="35"/>
        <v>170</v>
      </c>
    </row>
    <row r="400" spans="2:17" ht="15.75" hidden="1" customHeight="1">
      <c r="B400" s="49">
        <v>388</v>
      </c>
      <c r="C400" s="49" t="s">
        <v>163</v>
      </c>
      <c r="D400" s="49" t="s">
        <v>187</v>
      </c>
      <c r="E400" s="49">
        <v>6.1</v>
      </c>
      <c r="F400" s="28">
        <v>34</v>
      </c>
      <c r="G400" s="28">
        <v>0</v>
      </c>
      <c r="H400" s="28">
        <v>0</v>
      </c>
      <c r="I400" s="28">
        <v>0</v>
      </c>
      <c r="J400" s="28">
        <v>34</v>
      </c>
      <c r="K400" s="28"/>
      <c r="L400" s="28">
        <v>1</v>
      </c>
      <c r="M400" s="28">
        <f t="shared" si="31"/>
        <v>207.39999999999998</v>
      </c>
      <c r="N400" s="28">
        <f t="shared" si="32"/>
        <v>0</v>
      </c>
      <c r="O400" s="27">
        <f t="shared" si="33"/>
        <v>0</v>
      </c>
      <c r="P400" s="27">
        <f t="shared" si="34"/>
        <v>0</v>
      </c>
      <c r="Q400" s="27">
        <f t="shared" si="35"/>
        <v>207.39999999999998</v>
      </c>
    </row>
    <row r="401" spans="2:17" ht="15.75" hidden="1" customHeight="1">
      <c r="B401" s="49">
        <v>389</v>
      </c>
      <c r="C401" s="37" t="s">
        <v>167</v>
      </c>
      <c r="D401" s="49" t="s">
        <v>186</v>
      </c>
      <c r="E401" s="49">
        <v>0</v>
      </c>
      <c r="F401" s="28">
        <v>0</v>
      </c>
      <c r="G401" s="28">
        <v>0</v>
      </c>
      <c r="H401" s="28">
        <v>0</v>
      </c>
      <c r="I401" s="28">
        <v>0</v>
      </c>
      <c r="J401" s="28">
        <v>0</v>
      </c>
      <c r="K401" s="28" t="s">
        <v>301</v>
      </c>
      <c r="L401" s="28">
        <v>0</v>
      </c>
      <c r="M401" s="28">
        <f t="shared" si="31"/>
        <v>0</v>
      </c>
      <c r="N401" s="28">
        <f t="shared" si="32"/>
        <v>0</v>
      </c>
      <c r="O401" s="27">
        <f t="shared" si="33"/>
        <v>0</v>
      </c>
      <c r="P401" s="27">
        <f t="shared" si="34"/>
        <v>0</v>
      </c>
      <c r="Q401" s="27">
        <f t="shared" si="35"/>
        <v>0</v>
      </c>
    </row>
    <row r="402" spans="2:17" ht="15.75" hidden="1" customHeight="1">
      <c r="B402" s="49">
        <v>390</v>
      </c>
      <c r="C402" s="49" t="s">
        <v>325</v>
      </c>
      <c r="D402" s="49" t="s">
        <v>187</v>
      </c>
      <c r="E402" s="49">
        <v>3.3330000000000002</v>
      </c>
      <c r="F402" s="28">
        <v>149</v>
      </c>
      <c r="G402" s="28">
        <v>0</v>
      </c>
      <c r="H402" s="28">
        <v>0</v>
      </c>
      <c r="I402" s="28">
        <v>22</v>
      </c>
      <c r="J402" s="28">
        <v>127</v>
      </c>
      <c r="K402" s="28"/>
      <c r="L402" s="28">
        <v>1</v>
      </c>
      <c r="M402" s="28">
        <f t="shared" si="31"/>
        <v>496.61700000000002</v>
      </c>
      <c r="N402" s="28">
        <f t="shared" si="32"/>
        <v>0</v>
      </c>
      <c r="O402" s="27">
        <f t="shared" si="33"/>
        <v>0</v>
      </c>
      <c r="P402" s="27">
        <f t="shared" si="34"/>
        <v>73.326000000000008</v>
      </c>
      <c r="Q402" s="27">
        <f t="shared" si="35"/>
        <v>423.291</v>
      </c>
    </row>
    <row r="403" spans="2:17" ht="15.75" hidden="1" customHeight="1">
      <c r="B403" s="49">
        <v>391</v>
      </c>
      <c r="C403" s="49" t="s">
        <v>163</v>
      </c>
      <c r="D403" s="49" t="s">
        <v>187</v>
      </c>
      <c r="E403" s="49">
        <v>4.9669999999999996</v>
      </c>
      <c r="F403" s="28">
        <v>34</v>
      </c>
      <c r="G403" s="28">
        <v>0</v>
      </c>
      <c r="H403" s="28">
        <v>0</v>
      </c>
      <c r="I403" s="28">
        <v>0</v>
      </c>
      <c r="J403" s="28">
        <v>34</v>
      </c>
      <c r="K403" s="28"/>
      <c r="L403" s="28">
        <v>1</v>
      </c>
      <c r="M403" s="28">
        <f t="shared" si="31"/>
        <v>168.87799999999999</v>
      </c>
      <c r="N403" s="28">
        <f t="shared" si="32"/>
        <v>0</v>
      </c>
      <c r="O403" s="27">
        <f t="shared" si="33"/>
        <v>0</v>
      </c>
      <c r="P403" s="27">
        <f t="shared" si="34"/>
        <v>0</v>
      </c>
      <c r="Q403" s="27">
        <f t="shared" si="35"/>
        <v>168.87799999999999</v>
      </c>
    </row>
    <row r="404" spans="2:17" ht="15.75" hidden="1" customHeight="1">
      <c r="B404" s="49">
        <v>392</v>
      </c>
      <c r="C404" s="37" t="s">
        <v>167</v>
      </c>
      <c r="D404" s="49" t="s">
        <v>186</v>
      </c>
      <c r="E404" s="49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 t="s">
        <v>302</v>
      </c>
      <c r="L404" s="28">
        <v>0</v>
      </c>
      <c r="M404" s="28">
        <f t="shared" si="31"/>
        <v>0</v>
      </c>
      <c r="N404" s="28">
        <f t="shared" si="32"/>
        <v>0</v>
      </c>
      <c r="O404" s="27">
        <f t="shared" si="33"/>
        <v>0</v>
      </c>
      <c r="P404" s="27">
        <f t="shared" si="34"/>
        <v>0</v>
      </c>
      <c r="Q404" s="27">
        <f t="shared" si="35"/>
        <v>0</v>
      </c>
    </row>
    <row r="405" spans="2:17" ht="15.75" hidden="1" customHeight="1">
      <c r="B405" s="49">
        <v>393</v>
      </c>
      <c r="C405" s="37" t="s">
        <v>167</v>
      </c>
      <c r="D405" s="49" t="s">
        <v>186</v>
      </c>
      <c r="E405" s="49">
        <v>0</v>
      </c>
      <c r="F405" s="28">
        <v>0</v>
      </c>
      <c r="G405" s="28">
        <v>0</v>
      </c>
      <c r="H405" s="28">
        <v>0</v>
      </c>
      <c r="I405" s="28">
        <v>0</v>
      </c>
      <c r="J405" s="28">
        <v>0</v>
      </c>
      <c r="K405" s="28" t="s">
        <v>303</v>
      </c>
      <c r="L405" s="28">
        <v>0</v>
      </c>
      <c r="M405" s="28">
        <f t="shared" si="31"/>
        <v>0</v>
      </c>
      <c r="N405" s="28">
        <f t="shared" si="32"/>
        <v>0</v>
      </c>
      <c r="O405" s="27">
        <f t="shared" si="33"/>
        <v>0</v>
      </c>
      <c r="P405" s="27">
        <f t="shared" si="34"/>
        <v>0</v>
      </c>
      <c r="Q405" s="27">
        <f t="shared" si="35"/>
        <v>0</v>
      </c>
    </row>
    <row r="406" spans="2:17" ht="15.75" hidden="1" customHeight="1">
      <c r="B406" s="49">
        <v>394</v>
      </c>
      <c r="C406" s="49" t="s">
        <v>325</v>
      </c>
      <c r="D406" s="49" t="s">
        <v>187</v>
      </c>
      <c r="E406" s="49">
        <v>3.5</v>
      </c>
      <c r="F406" s="28">
        <v>9</v>
      </c>
      <c r="G406" s="28">
        <v>0</v>
      </c>
      <c r="H406" s="28">
        <v>0</v>
      </c>
      <c r="I406" s="28">
        <v>9</v>
      </c>
      <c r="J406" s="28">
        <v>0</v>
      </c>
      <c r="K406" s="28"/>
      <c r="L406" s="28">
        <v>1</v>
      </c>
      <c r="M406" s="28">
        <f t="shared" si="31"/>
        <v>31.5</v>
      </c>
      <c r="N406" s="28">
        <f t="shared" si="32"/>
        <v>0</v>
      </c>
      <c r="O406" s="27">
        <f t="shared" si="33"/>
        <v>0</v>
      </c>
      <c r="P406" s="27">
        <f t="shared" si="34"/>
        <v>31.5</v>
      </c>
      <c r="Q406" s="27">
        <f t="shared" si="35"/>
        <v>0</v>
      </c>
    </row>
    <row r="407" spans="2:17" ht="15.75" hidden="1" customHeight="1">
      <c r="B407" s="49">
        <v>395</v>
      </c>
      <c r="C407" s="49" t="s">
        <v>325</v>
      </c>
      <c r="D407" s="49" t="s">
        <v>187</v>
      </c>
      <c r="E407" s="49">
        <v>3.5</v>
      </c>
      <c r="F407" s="28">
        <v>119</v>
      </c>
      <c r="G407" s="28">
        <v>0</v>
      </c>
      <c r="H407" s="28">
        <v>0</v>
      </c>
      <c r="I407" s="28">
        <v>7</v>
      </c>
      <c r="J407" s="28">
        <v>112</v>
      </c>
      <c r="K407" s="28"/>
      <c r="L407" s="28">
        <v>1</v>
      </c>
      <c r="M407" s="28">
        <f t="shared" si="31"/>
        <v>416.5</v>
      </c>
      <c r="N407" s="28">
        <f t="shared" si="32"/>
        <v>0</v>
      </c>
      <c r="O407" s="27">
        <f t="shared" si="33"/>
        <v>0</v>
      </c>
      <c r="P407" s="27">
        <f t="shared" si="34"/>
        <v>24.5</v>
      </c>
      <c r="Q407" s="27">
        <f t="shared" si="35"/>
        <v>392</v>
      </c>
    </row>
    <row r="408" spans="2:17" ht="15.75" hidden="1" customHeight="1">
      <c r="B408" s="49">
        <v>396</v>
      </c>
      <c r="C408" s="49" t="s">
        <v>163</v>
      </c>
      <c r="D408" s="49" t="s">
        <v>187</v>
      </c>
      <c r="E408" s="49">
        <v>5.6</v>
      </c>
      <c r="F408" s="28">
        <v>277</v>
      </c>
      <c r="G408" s="28">
        <v>0</v>
      </c>
      <c r="H408" s="28">
        <v>0</v>
      </c>
      <c r="I408" s="28">
        <v>9</v>
      </c>
      <c r="J408" s="28">
        <v>268</v>
      </c>
      <c r="K408" s="28"/>
      <c r="L408" s="28">
        <v>1</v>
      </c>
      <c r="M408" s="28">
        <f t="shared" si="31"/>
        <v>1551.1999999999998</v>
      </c>
      <c r="N408" s="28">
        <f t="shared" si="32"/>
        <v>0</v>
      </c>
      <c r="O408" s="27">
        <f t="shared" si="33"/>
        <v>0</v>
      </c>
      <c r="P408" s="27">
        <f t="shared" si="34"/>
        <v>50.4</v>
      </c>
      <c r="Q408" s="27">
        <f t="shared" si="35"/>
        <v>1500.8</v>
      </c>
    </row>
    <row r="409" spans="2:17" ht="15.75" hidden="1" customHeight="1">
      <c r="B409" s="49">
        <v>397</v>
      </c>
      <c r="C409" s="49" t="s">
        <v>166</v>
      </c>
      <c r="D409" s="49" t="s">
        <v>186</v>
      </c>
      <c r="E409" s="49">
        <v>1.92</v>
      </c>
      <c r="F409" s="28">
        <v>1</v>
      </c>
      <c r="G409" s="28">
        <v>0</v>
      </c>
      <c r="H409" s="28">
        <v>0</v>
      </c>
      <c r="I409" s="28">
        <v>1</v>
      </c>
      <c r="J409" s="28">
        <v>0</v>
      </c>
      <c r="K409" s="28" t="s">
        <v>304</v>
      </c>
      <c r="L409" s="28">
        <v>0</v>
      </c>
      <c r="M409" s="28">
        <f t="shared" si="31"/>
        <v>1.92</v>
      </c>
      <c r="N409" s="28">
        <f t="shared" si="32"/>
        <v>0</v>
      </c>
      <c r="O409" s="27">
        <f t="shared" si="33"/>
        <v>0</v>
      </c>
      <c r="P409" s="27">
        <f t="shared" si="34"/>
        <v>1.92</v>
      </c>
      <c r="Q409" s="27">
        <f t="shared" si="35"/>
        <v>0</v>
      </c>
    </row>
    <row r="410" spans="2:17" ht="15.75" hidden="1" customHeight="1">
      <c r="B410" s="49">
        <v>398</v>
      </c>
      <c r="C410" s="49" t="s">
        <v>163</v>
      </c>
      <c r="D410" s="49" t="s">
        <v>187</v>
      </c>
      <c r="E410" s="49">
        <v>7.5</v>
      </c>
      <c r="F410" s="28">
        <v>38</v>
      </c>
      <c r="G410" s="28">
        <v>0</v>
      </c>
      <c r="H410" s="28">
        <v>0</v>
      </c>
      <c r="I410" s="28">
        <v>0</v>
      </c>
      <c r="J410" s="28">
        <v>38</v>
      </c>
      <c r="K410" s="28"/>
      <c r="L410" s="28">
        <v>1</v>
      </c>
      <c r="M410" s="28">
        <f t="shared" si="31"/>
        <v>285</v>
      </c>
      <c r="N410" s="28">
        <f t="shared" si="32"/>
        <v>0</v>
      </c>
      <c r="O410" s="27">
        <f t="shared" si="33"/>
        <v>0</v>
      </c>
      <c r="P410" s="27">
        <f t="shared" si="34"/>
        <v>0</v>
      </c>
      <c r="Q410" s="27">
        <f t="shared" si="35"/>
        <v>285</v>
      </c>
    </row>
    <row r="411" spans="2:17" ht="15.75" hidden="1" customHeight="1">
      <c r="B411" s="49">
        <v>399</v>
      </c>
      <c r="C411" s="49" t="s">
        <v>325</v>
      </c>
      <c r="D411" s="49" t="s">
        <v>187</v>
      </c>
      <c r="E411" s="49">
        <v>3.5</v>
      </c>
      <c r="F411" s="28">
        <v>239</v>
      </c>
      <c r="G411" s="28">
        <v>0</v>
      </c>
      <c r="H411" s="28">
        <v>0</v>
      </c>
      <c r="I411" s="28">
        <v>0</v>
      </c>
      <c r="J411" s="28">
        <v>239</v>
      </c>
      <c r="K411" s="28"/>
      <c r="L411" s="28">
        <v>1</v>
      </c>
      <c r="M411" s="28">
        <f t="shared" si="31"/>
        <v>836.5</v>
      </c>
      <c r="N411" s="28">
        <f t="shared" si="32"/>
        <v>0</v>
      </c>
      <c r="O411" s="27">
        <f t="shared" si="33"/>
        <v>0</v>
      </c>
      <c r="P411" s="27">
        <f t="shared" si="34"/>
        <v>0</v>
      </c>
      <c r="Q411" s="27">
        <f t="shared" si="35"/>
        <v>836.5</v>
      </c>
    </row>
    <row r="412" spans="2:17" ht="15.75" hidden="1" customHeight="1">
      <c r="B412" s="49">
        <v>400</v>
      </c>
      <c r="C412" s="49" t="s">
        <v>163</v>
      </c>
      <c r="D412" s="49" t="s">
        <v>187</v>
      </c>
      <c r="E412" s="49">
        <v>2.2330000000000001</v>
      </c>
      <c r="F412" s="28">
        <v>38</v>
      </c>
      <c r="G412" s="28">
        <v>0</v>
      </c>
      <c r="H412" s="28">
        <v>0</v>
      </c>
      <c r="I412" s="28">
        <v>0</v>
      </c>
      <c r="J412" s="28">
        <v>38</v>
      </c>
      <c r="K412" s="28"/>
      <c r="L412" s="28">
        <v>1</v>
      </c>
      <c r="M412" s="28">
        <f t="shared" si="31"/>
        <v>84.853999999999999</v>
      </c>
      <c r="N412" s="28">
        <f t="shared" si="32"/>
        <v>0</v>
      </c>
      <c r="O412" s="27">
        <f t="shared" si="33"/>
        <v>0</v>
      </c>
      <c r="P412" s="27">
        <f t="shared" si="34"/>
        <v>0</v>
      </c>
      <c r="Q412" s="27">
        <f t="shared" si="35"/>
        <v>84.853999999999999</v>
      </c>
    </row>
    <row r="413" spans="2:17" ht="15.75" hidden="1" customHeight="1">
      <c r="B413" s="49">
        <v>401</v>
      </c>
      <c r="C413" s="49" t="s">
        <v>171</v>
      </c>
      <c r="D413" s="49" t="s">
        <v>187</v>
      </c>
      <c r="E413" s="49">
        <v>6.9329999999999998</v>
      </c>
      <c r="F413" s="28">
        <v>689</v>
      </c>
      <c r="G413" s="28">
        <v>0</v>
      </c>
      <c r="H413" s="28">
        <v>0</v>
      </c>
      <c r="I413" s="28">
        <v>4</v>
      </c>
      <c r="J413" s="28">
        <v>685</v>
      </c>
      <c r="K413" s="28"/>
      <c r="L413" s="28">
        <v>1</v>
      </c>
      <c r="M413" s="28">
        <f t="shared" si="31"/>
        <v>4776.8369999999995</v>
      </c>
      <c r="N413" s="28">
        <f t="shared" si="32"/>
        <v>0</v>
      </c>
      <c r="O413" s="27">
        <f t="shared" si="33"/>
        <v>0</v>
      </c>
      <c r="P413" s="27">
        <f t="shared" si="34"/>
        <v>27.731999999999999</v>
      </c>
      <c r="Q413" s="27">
        <f t="shared" si="35"/>
        <v>4749.1049999999996</v>
      </c>
    </row>
    <row r="414" spans="2:17" ht="15.75" hidden="1" customHeight="1">
      <c r="B414" s="49">
        <v>402</v>
      </c>
      <c r="C414" s="49" t="s">
        <v>325</v>
      </c>
      <c r="D414" s="49" t="s">
        <v>187</v>
      </c>
      <c r="E414" s="49">
        <v>3.5</v>
      </c>
      <c r="F414" s="28">
        <v>308</v>
      </c>
      <c r="G414" s="28">
        <v>0</v>
      </c>
      <c r="H414" s="28">
        <v>0</v>
      </c>
      <c r="I414" s="28">
        <v>6</v>
      </c>
      <c r="J414" s="28">
        <v>302</v>
      </c>
      <c r="K414" s="28"/>
      <c r="L414" s="28">
        <v>1</v>
      </c>
      <c r="M414" s="28">
        <f t="shared" si="31"/>
        <v>1078</v>
      </c>
      <c r="N414" s="28">
        <f t="shared" si="32"/>
        <v>0</v>
      </c>
      <c r="O414" s="27">
        <f t="shared" si="33"/>
        <v>0</v>
      </c>
      <c r="P414" s="27">
        <f t="shared" si="34"/>
        <v>21</v>
      </c>
      <c r="Q414" s="27">
        <f t="shared" si="35"/>
        <v>1057</v>
      </c>
    </row>
    <row r="415" spans="2:17" ht="15.75" hidden="1" customHeight="1">
      <c r="B415" s="49">
        <v>403</v>
      </c>
      <c r="C415" s="49" t="s">
        <v>325</v>
      </c>
      <c r="D415" s="49" t="s">
        <v>187</v>
      </c>
      <c r="E415" s="49">
        <v>2.3330000000000002</v>
      </c>
      <c r="F415" s="28">
        <v>125</v>
      </c>
      <c r="G415" s="28">
        <v>0</v>
      </c>
      <c r="H415" s="28">
        <v>0</v>
      </c>
      <c r="I415" s="28">
        <v>32</v>
      </c>
      <c r="J415" s="28">
        <v>93</v>
      </c>
      <c r="K415" s="28"/>
      <c r="L415" s="28">
        <v>1</v>
      </c>
      <c r="M415" s="28">
        <f t="shared" si="31"/>
        <v>291.625</v>
      </c>
      <c r="N415" s="28">
        <f t="shared" si="32"/>
        <v>0</v>
      </c>
      <c r="O415" s="27">
        <f t="shared" si="33"/>
        <v>0</v>
      </c>
      <c r="P415" s="27">
        <f t="shared" si="34"/>
        <v>74.656000000000006</v>
      </c>
      <c r="Q415" s="27">
        <f t="shared" si="35"/>
        <v>216.96900000000002</v>
      </c>
    </row>
    <row r="416" spans="2:17" ht="15.75" hidden="1" customHeight="1">
      <c r="B416" s="49">
        <v>404</v>
      </c>
      <c r="C416" s="49" t="s">
        <v>325</v>
      </c>
      <c r="D416" s="49" t="s">
        <v>187</v>
      </c>
      <c r="E416" s="49">
        <v>2.2669999999999999</v>
      </c>
      <c r="F416" s="28">
        <v>43</v>
      </c>
      <c r="G416" s="28">
        <v>0</v>
      </c>
      <c r="H416" s="28">
        <v>0</v>
      </c>
      <c r="I416" s="28">
        <v>30</v>
      </c>
      <c r="J416" s="28">
        <v>13</v>
      </c>
      <c r="K416" s="28"/>
      <c r="L416" s="28">
        <v>1</v>
      </c>
      <c r="M416" s="28">
        <f t="shared" si="31"/>
        <v>97.480999999999995</v>
      </c>
      <c r="N416" s="28">
        <f t="shared" si="32"/>
        <v>0</v>
      </c>
      <c r="O416" s="27">
        <f t="shared" si="33"/>
        <v>0</v>
      </c>
      <c r="P416" s="27">
        <f t="shared" si="34"/>
        <v>68.009999999999991</v>
      </c>
      <c r="Q416" s="27">
        <f t="shared" si="35"/>
        <v>29.471</v>
      </c>
    </row>
    <row r="417" spans="2:17" ht="15.75" hidden="1" customHeight="1">
      <c r="B417" s="49">
        <v>405</v>
      </c>
      <c r="C417" s="49" t="s">
        <v>163</v>
      </c>
      <c r="D417" s="49" t="s">
        <v>187</v>
      </c>
      <c r="E417" s="49">
        <v>6.133</v>
      </c>
      <c r="F417" s="28">
        <v>38</v>
      </c>
      <c r="G417" s="28">
        <v>0</v>
      </c>
      <c r="H417" s="28">
        <v>0</v>
      </c>
      <c r="I417" s="28">
        <v>0</v>
      </c>
      <c r="J417" s="28">
        <v>38</v>
      </c>
      <c r="K417" s="28"/>
      <c r="L417" s="28">
        <v>1</v>
      </c>
      <c r="M417" s="28">
        <f t="shared" si="31"/>
        <v>233.054</v>
      </c>
      <c r="N417" s="28">
        <f t="shared" si="32"/>
        <v>0</v>
      </c>
      <c r="O417" s="27">
        <f t="shared" si="33"/>
        <v>0</v>
      </c>
      <c r="P417" s="27">
        <f t="shared" si="34"/>
        <v>0</v>
      </c>
      <c r="Q417" s="27">
        <f t="shared" si="35"/>
        <v>233.054</v>
      </c>
    </row>
    <row r="418" spans="2:17" ht="15.75" hidden="1" customHeight="1">
      <c r="B418" s="49">
        <v>406</v>
      </c>
      <c r="C418" s="49" t="s">
        <v>163</v>
      </c>
      <c r="D418" s="49" t="s">
        <v>187</v>
      </c>
      <c r="E418" s="49">
        <v>7.45</v>
      </c>
      <c r="F418" s="28">
        <v>38</v>
      </c>
      <c r="G418" s="28">
        <v>0</v>
      </c>
      <c r="H418" s="28">
        <v>0</v>
      </c>
      <c r="I418" s="28">
        <v>0</v>
      </c>
      <c r="J418" s="28">
        <v>38</v>
      </c>
      <c r="K418" s="28"/>
      <c r="L418" s="28">
        <v>1</v>
      </c>
      <c r="M418" s="28">
        <f t="shared" si="31"/>
        <v>283.10000000000002</v>
      </c>
      <c r="N418" s="28">
        <f t="shared" si="32"/>
        <v>0</v>
      </c>
      <c r="O418" s="27">
        <f t="shared" si="33"/>
        <v>0</v>
      </c>
      <c r="P418" s="27">
        <f t="shared" si="34"/>
        <v>0</v>
      </c>
      <c r="Q418" s="27">
        <f t="shared" si="35"/>
        <v>283.10000000000002</v>
      </c>
    </row>
    <row r="419" spans="2:17" ht="15.75" hidden="1" customHeight="1">
      <c r="B419" s="49">
        <v>407</v>
      </c>
      <c r="C419" s="49" t="s">
        <v>164</v>
      </c>
      <c r="D419" s="49" t="s">
        <v>187</v>
      </c>
      <c r="E419" s="49">
        <v>4.6829999999999998</v>
      </c>
      <c r="F419" s="28">
        <v>54</v>
      </c>
      <c r="G419" s="28">
        <v>0</v>
      </c>
      <c r="H419" s="28">
        <v>0</v>
      </c>
      <c r="I419" s="28">
        <v>0</v>
      </c>
      <c r="J419" s="28">
        <v>54</v>
      </c>
      <c r="K419" s="28"/>
      <c r="L419" s="28">
        <v>1</v>
      </c>
      <c r="M419" s="28">
        <f t="shared" si="31"/>
        <v>252.88200000000001</v>
      </c>
      <c r="N419" s="28">
        <f t="shared" si="32"/>
        <v>0</v>
      </c>
      <c r="O419" s="27">
        <f t="shared" si="33"/>
        <v>0</v>
      </c>
      <c r="P419" s="27">
        <f t="shared" si="34"/>
        <v>0</v>
      </c>
      <c r="Q419" s="27">
        <f t="shared" si="35"/>
        <v>252.88200000000001</v>
      </c>
    </row>
    <row r="420" spans="2:17" ht="15.75" hidden="1" customHeight="1">
      <c r="B420" s="49">
        <v>408</v>
      </c>
      <c r="C420" s="49" t="s">
        <v>163</v>
      </c>
      <c r="D420" s="49" t="s">
        <v>187</v>
      </c>
      <c r="E420" s="49">
        <v>0.65</v>
      </c>
      <c r="F420" s="28">
        <v>2</v>
      </c>
      <c r="G420" s="28">
        <v>0</v>
      </c>
      <c r="H420" s="28">
        <v>0</v>
      </c>
      <c r="I420" s="28">
        <v>2</v>
      </c>
      <c r="J420" s="28">
        <v>0</v>
      </c>
      <c r="K420" s="28"/>
      <c r="L420" s="28">
        <v>1</v>
      </c>
      <c r="M420" s="28">
        <f t="shared" si="31"/>
        <v>1.3</v>
      </c>
      <c r="N420" s="28">
        <f t="shared" si="32"/>
        <v>0</v>
      </c>
      <c r="O420" s="27">
        <f t="shared" si="33"/>
        <v>0</v>
      </c>
      <c r="P420" s="27">
        <f t="shared" si="34"/>
        <v>1.3</v>
      </c>
      <c r="Q420" s="27">
        <f t="shared" si="35"/>
        <v>0</v>
      </c>
    </row>
    <row r="421" spans="2:17" ht="15.75" hidden="1" customHeight="1">
      <c r="B421" s="49">
        <v>409</v>
      </c>
      <c r="C421" s="49" t="s">
        <v>163</v>
      </c>
      <c r="D421" s="49" t="s">
        <v>187</v>
      </c>
      <c r="E421" s="49">
        <v>7.1669999999999998</v>
      </c>
      <c r="F421" s="28">
        <v>38</v>
      </c>
      <c r="G421" s="28">
        <v>0</v>
      </c>
      <c r="H421" s="28">
        <v>0</v>
      </c>
      <c r="I421" s="28">
        <v>0</v>
      </c>
      <c r="J421" s="28">
        <v>38</v>
      </c>
      <c r="K421" s="28"/>
      <c r="L421" s="28">
        <v>1</v>
      </c>
      <c r="M421" s="28">
        <f t="shared" si="31"/>
        <v>272.346</v>
      </c>
      <c r="N421" s="28">
        <f t="shared" si="32"/>
        <v>0</v>
      </c>
      <c r="O421" s="27">
        <f t="shared" si="33"/>
        <v>0</v>
      </c>
      <c r="P421" s="27">
        <f t="shared" si="34"/>
        <v>0</v>
      </c>
      <c r="Q421" s="27">
        <f t="shared" si="35"/>
        <v>272.346</v>
      </c>
    </row>
    <row r="422" spans="2:17" ht="15.75" hidden="1" customHeight="1">
      <c r="B422" s="49">
        <v>410</v>
      </c>
      <c r="C422" s="49" t="s">
        <v>325</v>
      </c>
      <c r="D422" s="49" t="s">
        <v>187</v>
      </c>
      <c r="E422" s="49">
        <v>2</v>
      </c>
      <c r="F422" s="28">
        <v>40</v>
      </c>
      <c r="G422" s="28">
        <v>0</v>
      </c>
      <c r="H422" s="28">
        <v>0</v>
      </c>
      <c r="I422" s="28">
        <v>2</v>
      </c>
      <c r="J422" s="28">
        <v>38</v>
      </c>
      <c r="K422" s="28"/>
      <c r="L422" s="28">
        <v>1</v>
      </c>
      <c r="M422" s="28">
        <f t="shared" si="31"/>
        <v>80</v>
      </c>
      <c r="N422" s="28">
        <f t="shared" si="32"/>
        <v>0</v>
      </c>
      <c r="O422" s="27">
        <f t="shared" si="33"/>
        <v>0</v>
      </c>
      <c r="P422" s="27">
        <f t="shared" si="34"/>
        <v>4</v>
      </c>
      <c r="Q422" s="27">
        <f t="shared" si="35"/>
        <v>76</v>
      </c>
    </row>
    <row r="423" spans="2:17" ht="15.75" hidden="1" customHeight="1">
      <c r="B423" s="49">
        <v>411</v>
      </c>
      <c r="C423" s="49" t="s">
        <v>163</v>
      </c>
      <c r="D423" s="49" t="s">
        <v>187</v>
      </c>
      <c r="E423" s="49">
        <v>7.383</v>
      </c>
      <c r="F423" s="28">
        <v>38</v>
      </c>
      <c r="G423" s="28">
        <v>0</v>
      </c>
      <c r="H423" s="28">
        <v>0</v>
      </c>
      <c r="I423" s="28">
        <v>0</v>
      </c>
      <c r="J423" s="28">
        <v>38</v>
      </c>
      <c r="K423" s="28"/>
      <c r="L423" s="28">
        <v>1</v>
      </c>
      <c r="M423" s="28">
        <f t="shared" si="31"/>
        <v>280.55399999999997</v>
      </c>
      <c r="N423" s="28">
        <f t="shared" si="32"/>
        <v>0</v>
      </c>
      <c r="O423" s="27">
        <f t="shared" si="33"/>
        <v>0</v>
      </c>
      <c r="P423" s="27">
        <f t="shared" si="34"/>
        <v>0</v>
      </c>
      <c r="Q423" s="27">
        <f t="shared" si="35"/>
        <v>280.55399999999997</v>
      </c>
    </row>
    <row r="424" spans="2:17" ht="15.75" hidden="1" customHeight="1">
      <c r="B424" s="49">
        <v>412</v>
      </c>
      <c r="C424" s="49" t="s">
        <v>325</v>
      </c>
      <c r="D424" s="49" t="s">
        <v>187</v>
      </c>
      <c r="E424" s="49">
        <v>1.667</v>
      </c>
      <c r="F424" s="28">
        <v>208</v>
      </c>
      <c r="G424" s="28">
        <v>0</v>
      </c>
      <c r="H424" s="28">
        <v>0</v>
      </c>
      <c r="I424" s="28">
        <v>10</v>
      </c>
      <c r="J424" s="28">
        <v>198</v>
      </c>
      <c r="K424" s="28"/>
      <c r="L424" s="28">
        <v>1</v>
      </c>
      <c r="M424" s="28">
        <f t="shared" si="31"/>
        <v>346.73599999999999</v>
      </c>
      <c r="N424" s="28">
        <f t="shared" si="32"/>
        <v>0</v>
      </c>
      <c r="O424" s="27">
        <f t="shared" si="33"/>
        <v>0</v>
      </c>
      <c r="P424" s="27">
        <f t="shared" si="34"/>
        <v>16.670000000000002</v>
      </c>
      <c r="Q424" s="27">
        <f t="shared" si="35"/>
        <v>330.06600000000003</v>
      </c>
    </row>
    <row r="425" spans="2:17" ht="15.75" hidden="1" customHeight="1">
      <c r="B425" s="49">
        <v>413</v>
      </c>
      <c r="C425" s="49" t="s">
        <v>164</v>
      </c>
      <c r="D425" s="49" t="s">
        <v>187</v>
      </c>
      <c r="E425" s="49">
        <v>2.9830000000000001</v>
      </c>
      <c r="F425" s="28">
        <v>46</v>
      </c>
      <c r="G425" s="28">
        <v>0</v>
      </c>
      <c r="H425" s="28">
        <v>0</v>
      </c>
      <c r="I425" s="28">
        <v>0</v>
      </c>
      <c r="J425" s="28">
        <v>46</v>
      </c>
      <c r="K425" s="28"/>
      <c r="L425" s="28">
        <v>1</v>
      </c>
      <c r="M425" s="28">
        <f t="shared" si="31"/>
        <v>137.21800000000002</v>
      </c>
      <c r="N425" s="28">
        <f t="shared" si="32"/>
        <v>0</v>
      </c>
      <c r="O425" s="27">
        <f t="shared" si="33"/>
        <v>0</v>
      </c>
      <c r="P425" s="27">
        <f t="shared" si="34"/>
        <v>0</v>
      </c>
      <c r="Q425" s="27">
        <f t="shared" si="35"/>
        <v>137.21800000000002</v>
      </c>
    </row>
    <row r="426" spans="2:17" ht="15.75" hidden="1" customHeight="1">
      <c r="B426" s="49">
        <v>414</v>
      </c>
      <c r="C426" s="49" t="s">
        <v>163</v>
      </c>
      <c r="D426" s="49" t="s">
        <v>187</v>
      </c>
      <c r="E426" s="49">
        <v>2.5830000000000002</v>
      </c>
      <c r="F426" s="28">
        <v>38</v>
      </c>
      <c r="G426" s="28">
        <v>0</v>
      </c>
      <c r="H426" s="28">
        <v>0</v>
      </c>
      <c r="I426" s="28">
        <v>0</v>
      </c>
      <c r="J426" s="28">
        <v>38</v>
      </c>
      <c r="K426" s="28"/>
      <c r="L426" s="28">
        <v>1</v>
      </c>
      <c r="M426" s="28">
        <f t="shared" si="31"/>
        <v>98.154000000000011</v>
      </c>
      <c r="N426" s="28">
        <f t="shared" si="32"/>
        <v>0</v>
      </c>
      <c r="O426" s="27">
        <f t="shared" si="33"/>
        <v>0</v>
      </c>
      <c r="P426" s="27">
        <f t="shared" si="34"/>
        <v>0</v>
      </c>
      <c r="Q426" s="27">
        <f t="shared" si="35"/>
        <v>98.154000000000011</v>
      </c>
    </row>
    <row r="427" spans="2:17" ht="15.75" hidden="1" customHeight="1">
      <c r="B427" s="49">
        <v>415</v>
      </c>
      <c r="C427" s="49" t="s">
        <v>164</v>
      </c>
      <c r="D427" s="49" t="s">
        <v>187</v>
      </c>
      <c r="E427" s="49">
        <v>2.617</v>
      </c>
      <c r="F427" s="28">
        <v>32</v>
      </c>
      <c r="G427" s="28">
        <v>0</v>
      </c>
      <c r="H427" s="28">
        <v>0</v>
      </c>
      <c r="I427" s="28">
        <v>0</v>
      </c>
      <c r="J427" s="28">
        <v>32</v>
      </c>
      <c r="K427" s="28"/>
      <c r="L427" s="28">
        <v>1</v>
      </c>
      <c r="M427" s="28">
        <f t="shared" si="31"/>
        <v>83.744</v>
      </c>
      <c r="N427" s="28">
        <f t="shared" si="32"/>
        <v>0</v>
      </c>
      <c r="O427" s="27">
        <f t="shared" si="33"/>
        <v>0</v>
      </c>
      <c r="P427" s="27">
        <f t="shared" si="34"/>
        <v>0</v>
      </c>
      <c r="Q427" s="27">
        <f t="shared" si="35"/>
        <v>83.744</v>
      </c>
    </row>
    <row r="428" spans="2:17" ht="15.75" hidden="1" customHeight="1">
      <c r="B428" s="49">
        <v>416</v>
      </c>
      <c r="C428" s="49" t="s">
        <v>163</v>
      </c>
      <c r="D428" s="49" t="s">
        <v>187</v>
      </c>
      <c r="E428" s="49">
        <v>7.0830000000000002</v>
      </c>
      <c r="F428" s="28">
        <v>56</v>
      </c>
      <c r="G428" s="28">
        <v>0</v>
      </c>
      <c r="H428" s="28">
        <v>0</v>
      </c>
      <c r="I428" s="28">
        <v>0</v>
      </c>
      <c r="J428" s="28">
        <v>56</v>
      </c>
      <c r="K428" s="28"/>
      <c r="L428" s="28">
        <v>1</v>
      </c>
      <c r="M428" s="28">
        <f t="shared" si="31"/>
        <v>396.64800000000002</v>
      </c>
      <c r="N428" s="28">
        <f t="shared" si="32"/>
        <v>0</v>
      </c>
      <c r="O428" s="27">
        <f t="shared" si="33"/>
        <v>0</v>
      </c>
      <c r="P428" s="27">
        <f t="shared" si="34"/>
        <v>0</v>
      </c>
      <c r="Q428" s="27">
        <f t="shared" si="35"/>
        <v>396.64800000000002</v>
      </c>
    </row>
    <row r="429" spans="2:17" ht="15.75" hidden="1" customHeight="1">
      <c r="B429" s="49">
        <v>417</v>
      </c>
      <c r="C429" s="37" t="s">
        <v>167</v>
      </c>
      <c r="D429" s="49" t="s">
        <v>187</v>
      </c>
      <c r="E429" s="49">
        <v>6.7830000000000004</v>
      </c>
      <c r="F429" s="28">
        <v>16</v>
      </c>
      <c r="G429" s="28">
        <v>0</v>
      </c>
      <c r="H429" s="28">
        <v>0</v>
      </c>
      <c r="I429" s="28">
        <v>4</v>
      </c>
      <c r="J429" s="28">
        <v>12</v>
      </c>
      <c r="K429" s="28"/>
      <c r="L429" s="28">
        <v>1</v>
      </c>
      <c r="M429" s="28">
        <f t="shared" si="31"/>
        <v>108.52800000000001</v>
      </c>
      <c r="N429" s="28">
        <f t="shared" si="32"/>
        <v>0</v>
      </c>
      <c r="O429" s="27">
        <f t="shared" si="33"/>
        <v>0</v>
      </c>
      <c r="P429" s="27">
        <f t="shared" si="34"/>
        <v>27.132000000000001</v>
      </c>
      <c r="Q429" s="27">
        <f t="shared" si="35"/>
        <v>81.396000000000001</v>
      </c>
    </row>
    <row r="430" spans="2:17" ht="15.75" hidden="1" customHeight="1">
      <c r="B430" s="49">
        <v>418</v>
      </c>
      <c r="C430" s="49" t="s">
        <v>171</v>
      </c>
      <c r="D430" s="49" t="s">
        <v>187</v>
      </c>
      <c r="E430" s="49">
        <v>0.83299999999999996</v>
      </c>
      <c r="F430" s="28">
        <v>84</v>
      </c>
      <c r="G430" s="28">
        <v>0</v>
      </c>
      <c r="H430" s="28">
        <v>0</v>
      </c>
      <c r="I430" s="28">
        <v>0</v>
      </c>
      <c r="J430" s="28">
        <v>84</v>
      </c>
      <c r="K430" s="28"/>
      <c r="L430" s="28">
        <v>1</v>
      </c>
      <c r="M430" s="28">
        <f t="shared" si="31"/>
        <v>69.971999999999994</v>
      </c>
      <c r="N430" s="28">
        <f t="shared" si="32"/>
        <v>0</v>
      </c>
      <c r="O430" s="27">
        <f t="shared" si="33"/>
        <v>0</v>
      </c>
      <c r="P430" s="27">
        <f t="shared" si="34"/>
        <v>0</v>
      </c>
      <c r="Q430" s="27">
        <f t="shared" si="35"/>
        <v>69.971999999999994</v>
      </c>
    </row>
    <row r="431" spans="2:17" ht="15.75" hidden="1" customHeight="1">
      <c r="B431" s="49">
        <v>419</v>
      </c>
      <c r="C431" s="49" t="s">
        <v>164</v>
      </c>
      <c r="D431" s="49" t="s">
        <v>187</v>
      </c>
      <c r="E431" s="49">
        <v>1.417</v>
      </c>
      <c r="F431" s="28">
        <v>78</v>
      </c>
      <c r="G431" s="28">
        <v>0</v>
      </c>
      <c r="H431" s="28">
        <v>0</v>
      </c>
      <c r="I431" s="28">
        <v>0</v>
      </c>
      <c r="J431" s="28">
        <v>78</v>
      </c>
      <c r="K431" s="28"/>
      <c r="L431" s="28">
        <v>1</v>
      </c>
      <c r="M431" s="28">
        <f t="shared" si="31"/>
        <v>110.526</v>
      </c>
      <c r="N431" s="28">
        <f t="shared" si="32"/>
        <v>0</v>
      </c>
      <c r="O431" s="27">
        <f t="shared" si="33"/>
        <v>0</v>
      </c>
      <c r="P431" s="27">
        <f t="shared" si="34"/>
        <v>0</v>
      </c>
      <c r="Q431" s="27">
        <f t="shared" si="35"/>
        <v>110.526</v>
      </c>
    </row>
    <row r="432" spans="2:17" ht="15" hidden="1" customHeight="1">
      <c r="B432" s="49">
        <v>420</v>
      </c>
      <c r="C432" s="49" t="s">
        <v>171</v>
      </c>
      <c r="D432" s="49" t="s">
        <v>187</v>
      </c>
      <c r="E432" s="49">
        <v>0.5</v>
      </c>
      <c r="F432" s="28">
        <v>99</v>
      </c>
      <c r="G432" s="28">
        <v>0</v>
      </c>
      <c r="H432" s="28">
        <v>0</v>
      </c>
      <c r="I432" s="28">
        <v>0</v>
      </c>
      <c r="J432" s="28">
        <v>99</v>
      </c>
      <c r="K432" s="28"/>
      <c r="L432" s="28">
        <v>1</v>
      </c>
      <c r="M432" s="28">
        <f t="shared" si="31"/>
        <v>49.5</v>
      </c>
      <c r="N432" s="28">
        <f t="shared" si="32"/>
        <v>0</v>
      </c>
      <c r="O432" s="27">
        <f t="shared" si="33"/>
        <v>0</v>
      </c>
      <c r="P432" s="27">
        <f t="shared" si="34"/>
        <v>0</v>
      </c>
      <c r="Q432" s="27">
        <f t="shared" si="35"/>
        <v>49.5</v>
      </c>
    </row>
    <row r="433" spans="2:17" ht="15" hidden="1" customHeight="1">
      <c r="B433" s="49">
        <v>421</v>
      </c>
      <c r="C433" s="49" t="s">
        <v>164</v>
      </c>
      <c r="D433" s="49" t="s">
        <v>187</v>
      </c>
      <c r="E433" s="49">
        <v>2.4830000000000001</v>
      </c>
      <c r="F433" s="28">
        <v>91</v>
      </c>
      <c r="G433" s="28">
        <v>0</v>
      </c>
      <c r="H433" s="28">
        <v>0</v>
      </c>
      <c r="I433" s="28">
        <v>0</v>
      </c>
      <c r="J433" s="28">
        <v>91</v>
      </c>
      <c r="K433" s="28"/>
      <c r="L433" s="28">
        <v>1</v>
      </c>
      <c r="M433" s="28">
        <f t="shared" si="31"/>
        <v>225.953</v>
      </c>
      <c r="N433" s="28">
        <f t="shared" si="32"/>
        <v>0</v>
      </c>
      <c r="O433" s="27">
        <f t="shared" si="33"/>
        <v>0</v>
      </c>
      <c r="P433" s="27">
        <f t="shared" si="34"/>
        <v>0</v>
      </c>
      <c r="Q433" s="27">
        <f t="shared" si="35"/>
        <v>225.953</v>
      </c>
    </row>
    <row r="434" spans="2:17" ht="15" hidden="1" customHeight="1">
      <c r="B434" s="49">
        <v>422</v>
      </c>
      <c r="C434" s="49" t="s">
        <v>171</v>
      </c>
      <c r="D434" s="49" t="s">
        <v>187</v>
      </c>
      <c r="E434" s="49">
        <v>1.25</v>
      </c>
      <c r="F434" s="28">
        <v>153</v>
      </c>
      <c r="G434" s="28">
        <v>0</v>
      </c>
      <c r="H434" s="28">
        <v>0</v>
      </c>
      <c r="I434" s="28">
        <v>0</v>
      </c>
      <c r="J434" s="28">
        <v>153</v>
      </c>
      <c r="K434" s="28"/>
      <c r="L434" s="28">
        <v>1</v>
      </c>
      <c r="M434" s="28">
        <f t="shared" si="31"/>
        <v>191.25</v>
      </c>
      <c r="N434" s="28">
        <f t="shared" si="32"/>
        <v>0</v>
      </c>
      <c r="O434" s="27">
        <f t="shared" si="33"/>
        <v>0</v>
      </c>
      <c r="P434" s="27">
        <f t="shared" si="34"/>
        <v>0</v>
      </c>
      <c r="Q434" s="27">
        <f t="shared" si="35"/>
        <v>191.25</v>
      </c>
    </row>
    <row r="435" spans="2:17" ht="15" hidden="1" customHeight="1">
      <c r="B435" s="49">
        <v>423</v>
      </c>
      <c r="C435" s="49" t="s">
        <v>171</v>
      </c>
      <c r="D435" s="49" t="s">
        <v>187</v>
      </c>
      <c r="E435" s="49">
        <v>1.1830000000000001</v>
      </c>
      <c r="F435" s="28">
        <v>8</v>
      </c>
      <c r="G435" s="28">
        <v>0</v>
      </c>
      <c r="H435" s="28">
        <v>0</v>
      </c>
      <c r="I435" s="28">
        <v>0</v>
      </c>
      <c r="J435" s="28">
        <v>8</v>
      </c>
      <c r="K435" s="28"/>
      <c r="L435" s="28">
        <v>1</v>
      </c>
      <c r="M435" s="28">
        <f t="shared" si="31"/>
        <v>9.4640000000000004</v>
      </c>
      <c r="N435" s="28">
        <f t="shared" si="32"/>
        <v>0</v>
      </c>
      <c r="O435" s="27">
        <f t="shared" si="33"/>
        <v>0</v>
      </c>
      <c r="P435" s="27">
        <f t="shared" si="34"/>
        <v>0</v>
      </c>
      <c r="Q435" s="27">
        <f t="shared" si="35"/>
        <v>9.4640000000000004</v>
      </c>
    </row>
    <row r="436" spans="2:17" ht="15" hidden="1" customHeight="1">
      <c r="B436" s="49">
        <v>424</v>
      </c>
      <c r="C436" s="37" t="s">
        <v>167</v>
      </c>
      <c r="D436" s="49" t="s">
        <v>187</v>
      </c>
      <c r="E436" s="49">
        <v>4.4000000000000004</v>
      </c>
      <c r="F436" s="28">
        <v>13</v>
      </c>
      <c r="G436" s="28">
        <v>0</v>
      </c>
      <c r="H436" s="28">
        <v>0</v>
      </c>
      <c r="I436" s="28">
        <v>0</v>
      </c>
      <c r="J436" s="28">
        <v>13</v>
      </c>
      <c r="K436" s="28"/>
      <c r="L436" s="28">
        <v>1</v>
      </c>
      <c r="M436" s="28">
        <f t="shared" si="31"/>
        <v>57.2</v>
      </c>
      <c r="N436" s="28">
        <f t="shared" si="32"/>
        <v>0</v>
      </c>
      <c r="O436" s="27">
        <f t="shared" si="33"/>
        <v>0</v>
      </c>
      <c r="P436" s="27">
        <f t="shared" si="34"/>
        <v>0</v>
      </c>
      <c r="Q436" s="27">
        <f t="shared" si="35"/>
        <v>57.2</v>
      </c>
    </row>
    <row r="437" spans="2:17" ht="15" hidden="1" customHeight="1">
      <c r="B437" s="49">
        <v>425</v>
      </c>
      <c r="C437" s="49" t="s">
        <v>164</v>
      </c>
      <c r="D437" s="49" t="s">
        <v>187</v>
      </c>
      <c r="E437" s="49">
        <v>4.5670000000000002</v>
      </c>
      <c r="F437" s="28">
        <v>111</v>
      </c>
      <c r="G437" s="28">
        <v>0</v>
      </c>
      <c r="H437" s="28">
        <v>0</v>
      </c>
      <c r="I437" s="28">
        <v>0</v>
      </c>
      <c r="J437" s="28">
        <v>111</v>
      </c>
      <c r="K437" s="28"/>
      <c r="L437" s="28">
        <v>1</v>
      </c>
      <c r="M437" s="28">
        <f t="shared" si="31"/>
        <v>506.93700000000001</v>
      </c>
      <c r="N437" s="28">
        <f t="shared" si="32"/>
        <v>0</v>
      </c>
      <c r="O437" s="27">
        <f t="shared" si="33"/>
        <v>0</v>
      </c>
      <c r="P437" s="27">
        <f t="shared" si="34"/>
        <v>0</v>
      </c>
      <c r="Q437" s="27">
        <f t="shared" si="35"/>
        <v>506.93700000000001</v>
      </c>
    </row>
    <row r="438" spans="2:17" ht="15" hidden="1" customHeight="1">
      <c r="B438" s="49">
        <v>426</v>
      </c>
      <c r="C438" s="49" t="s">
        <v>171</v>
      </c>
      <c r="D438" s="49" t="s">
        <v>187</v>
      </c>
      <c r="E438" s="49">
        <v>0.71699999999999997</v>
      </c>
      <c r="F438" s="28">
        <v>27</v>
      </c>
      <c r="G438" s="28">
        <v>0</v>
      </c>
      <c r="H438" s="28">
        <v>0</v>
      </c>
      <c r="I438" s="28">
        <v>0</v>
      </c>
      <c r="J438" s="28">
        <v>27</v>
      </c>
      <c r="K438" s="28"/>
      <c r="L438" s="28">
        <v>1</v>
      </c>
      <c r="M438" s="28">
        <f t="shared" si="31"/>
        <v>19.358999999999998</v>
      </c>
      <c r="N438" s="28">
        <f t="shared" si="32"/>
        <v>0</v>
      </c>
      <c r="O438" s="27">
        <f t="shared" si="33"/>
        <v>0</v>
      </c>
      <c r="P438" s="27">
        <f t="shared" si="34"/>
        <v>0</v>
      </c>
      <c r="Q438" s="27">
        <f t="shared" si="35"/>
        <v>19.358999999999998</v>
      </c>
    </row>
    <row r="439" spans="2:17" ht="15" hidden="1" customHeight="1">
      <c r="B439" s="49">
        <v>427</v>
      </c>
      <c r="C439" s="49" t="s">
        <v>171</v>
      </c>
      <c r="D439" s="49" t="s">
        <v>187</v>
      </c>
      <c r="E439" s="49">
        <v>1.083</v>
      </c>
      <c r="F439" s="28">
        <v>10</v>
      </c>
      <c r="G439" s="28">
        <v>0</v>
      </c>
      <c r="H439" s="28">
        <v>0</v>
      </c>
      <c r="I439" s="28">
        <v>0</v>
      </c>
      <c r="J439" s="28">
        <v>10</v>
      </c>
      <c r="K439" s="28"/>
      <c r="L439" s="28">
        <v>1</v>
      </c>
      <c r="M439" s="28">
        <f t="shared" si="31"/>
        <v>10.83</v>
      </c>
      <c r="N439" s="28">
        <f t="shared" si="32"/>
        <v>0</v>
      </c>
      <c r="O439" s="27">
        <f t="shared" si="33"/>
        <v>0</v>
      </c>
      <c r="P439" s="27">
        <f t="shared" si="34"/>
        <v>0</v>
      </c>
      <c r="Q439" s="27">
        <f t="shared" si="35"/>
        <v>10.83</v>
      </c>
    </row>
    <row r="440" spans="2:17" ht="15" hidden="1" customHeight="1">
      <c r="B440" s="49">
        <v>428</v>
      </c>
      <c r="C440" s="49" t="s">
        <v>171</v>
      </c>
      <c r="D440" s="49" t="s">
        <v>187</v>
      </c>
      <c r="E440" s="49">
        <v>1.2669999999999999</v>
      </c>
      <c r="F440" s="28">
        <v>149</v>
      </c>
      <c r="G440" s="28">
        <v>0</v>
      </c>
      <c r="H440" s="28">
        <v>0</v>
      </c>
      <c r="I440" s="28">
        <v>0</v>
      </c>
      <c r="J440" s="28">
        <v>149</v>
      </c>
      <c r="K440" s="28"/>
      <c r="L440" s="28">
        <v>1</v>
      </c>
      <c r="M440" s="28">
        <f t="shared" si="31"/>
        <v>188.78299999999999</v>
      </c>
      <c r="N440" s="28">
        <f t="shared" si="32"/>
        <v>0</v>
      </c>
      <c r="O440" s="27">
        <f t="shared" si="33"/>
        <v>0</v>
      </c>
      <c r="P440" s="27">
        <f t="shared" si="34"/>
        <v>0</v>
      </c>
      <c r="Q440" s="27">
        <f t="shared" si="35"/>
        <v>188.78299999999999</v>
      </c>
    </row>
    <row r="441" spans="2:17" ht="15" hidden="1" customHeight="1">
      <c r="B441" s="49">
        <v>429</v>
      </c>
      <c r="C441" s="49" t="s">
        <v>163</v>
      </c>
      <c r="D441" s="49" t="s">
        <v>187</v>
      </c>
      <c r="E441" s="49">
        <v>7.5830000000000002</v>
      </c>
      <c r="F441" s="28">
        <v>38</v>
      </c>
      <c r="G441" s="28">
        <v>0</v>
      </c>
      <c r="H441" s="28">
        <v>0</v>
      </c>
      <c r="I441" s="28">
        <v>0</v>
      </c>
      <c r="J441" s="28">
        <v>38</v>
      </c>
      <c r="K441" s="28"/>
      <c r="L441" s="28">
        <v>1</v>
      </c>
      <c r="M441" s="28">
        <f t="shared" si="31"/>
        <v>288.154</v>
      </c>
      <c r="N441" s="28">
        <f t="shared" si="32"/>
        <v>0</v>
      </c>
      <c r="O441" s="27">
        <f t="shared" si="33"/>
        <v>0</v>
      </c>
      <c r="P441" s="27">
        <f t="shared" si="34"/>
        <v>0</v>
      </c>
      <c r="Q441" s="27">
        <f t="shared" si="35"/>
        <v>288.154</v>
      </c>
    </row>
    <row r="442" spans="2:17" ht="15" hidden="1" customHeight="1">
      <c r="B442" s="49">
        <v>430</v>
      </c>
      <c r="C442" s="37" t="s">
        <v>167</v>
      </c>
      <c r="D442" s="49" t="s">
        <v>187</v>
      </c>
      <c r="E442" s="49">
        <v>5.9669999999999996</v>
      </c>
      <c r="F442" s="28">
        <v>23</v>
      </c>
      <c r="G442" s="28">
        <v>0</v>
      </c>
      <c r="H442" s="28">
        <v>0</v>
      </c>
      <c r="I442" s="28">
        <v>3</v>
      </c>
      <c r="J442" s="28">
        <v>20</v>
      </c>
      <c r="K442" s="28"/>
      <c r="L442" s="28">
        <v>1</v>
      </c>
      <c r="M442" s="28">
        <f t="shared" si="31"/>
        <v>137.24099999999999</v>
      </c>
      <c r="N442" s="28">
        <f t="shared" si="32"/>
        <v>0</v>
      </c>
      <c r="O442" s="27">
        <f t="shared" si="33"/>
        <v>0</v>
      </c>
      <c r="P442" s="27">
        <f t="shared" si="34"/>
        <v>17.901</v>
      </c>
      <c r="Q442" s="27">
        <f t="shared" si="35"/>
        <v>119.33999999999999</v>
      </c>
    </row>
    <row r="443" spans="2:17" ht="15" hidden="1" customHeight="1">
      <c r="B443" s="49">
        <v>431</v>
      </c>
      <c r="C443" s="49" t="s">
        <v>163</v>
      </c>
      <c r="D443" s="49" t="s">
        <v>187</v>
      </c>
      <c r="E443" s="49">
        <v>7.4669999999999996</v>
      </c>
      <c r="F443" s="28">
        <v>38</v>
      </c>
      <c r="G443" s="28">
        <v>0</v>
      </c>
      <c r="H443" s="28">
        <v>0</v>
      </c>
      <c r="I443" s="28">
        <v>0</v>
      </c>
      <c r="J443" s="28">
        <v>38</v>
      </c>
      <c r="K443" s="28"/>
      <c r="L443" s="28">
        <v>1</v>
      </c>
      <c r="M443" s="28">
        <f t="shared" si="31"/>
        <v>283.74599999999998</v>
      </c>
      <c r="N443" s="28">
        <f t="shared" si="32"/>
        <v>0</v>
      </c>
      <c r="O443" s="27">
        <f t="shared" si="33"/>
        <v>0</v>
      </c>
      <c r="P443" s="27">
        <f t="shared" si="34"/>
        <v>0</v>
      </c>
      <c r="Q443" s="27">
        <f t="shared" si="35"/>
        <v>283.74599999999998</v>
      </c>
    </row>
    <row r="444" spans="2:17" ht="15" hidden="1" customHeight="1">
      <c r="B444" s="49">
        <v>432</v>
      </c>
      <c r="C444" s="37" t="s">
        <v>167</v>
      </c>
      <c r="D444" s="49" t="s">
        <v>187</v>
      </c>
      <c r="E444" s="49">
        <v>6.633</v>
      </c>
      <c r="F444" s="28">
        <v>16</v>
      </c>
      <c r="G444" s="28">
        <v>0</v>
      </c>
      <c r="H444" s="28">
        <v>0</v>
      </c>
      <c r="I444" s="28">
        <v>16</v>
      </c>
      <c r="J444" s="28">
        <v>0</v>
      </c>
      <c r="K444" s="28"/>
      <c r="L444" s="28">
        <v>1</v>
      </c>
      <c r="M444" s="28">
        <f t="shared" si="31"/>
        <v>106.128</v>
      </c>
      <c r="N444" s="28">
        <f t="shared" si="32"/>
        <v>0</v>
      </c>
      <c r="O444" s="27">
        <f t="shared" si="33"/>
        <v>0</v>
      </c>
      <c r="P444" s="27">
        <f t="shared" si="34"/>
        <v>106.128</v>
      </c>
      <c r="Q444" s="27">
        <f t="shared" si="35"/>
        <v>0</v>
      </c>
    </row>
    <row r="445" spans="2:17" ht="15" hidden="1" customHeight="1">
      <c r="B445" s="49">
        <v>433</v>
      </c>
      <c r="C445" s="37" t="s">
        <v>167</v>
      </c>
      <c r="D445" s="49" t="s">
        <v>186</v>
      </c>
      <c r="E445" s="49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 t="s">
        <v>305</v>
      </c>
      <c r="L445" s="28">
        <v>0</v>
      </c>
      <c r="M445" s="28">
        <f t="shared" si="31"/>
        <v>0</v>
      </c>
      <c r="N445" s="28">
        <f t="shared" si="32"/>
        <v>0</v>
      </c>
      <c r="O445" s="27">
        <f t="shared" si="33"/>
        <v>0</v>
      </c>
      <c r="P445" s="27">
        <f t="shared" si="34"/>
        <v>0</v>
      </c>
      <c r="Q445" s="27">
        <f t="shared" si="35"/>
        <v>0</v>
      </c>
    </row>
    <row r="446" spans="2:17" ht="15" hidden="1" customHeight="1">
      <c r="B446" s="49">
        <v>434</v>
      </c>
      <c r="C446" s="49" t="s">
        <v>164</v>
      </c>
      <c r="D446" s="49" t="s">
        <v>187</v>
      </c>
      <c r="E446" s="49">
        <v>2.2000000000000002</v>
      </c>
      <c r="F446" s="28">
        <v>78</v>
      </c>
      <c r="G446" s="28">
        <v>0</v>
      </c>
      <c r="H446" s="28">
        <v>0</v>
      </c>
      <c r="I446" s="28">
        <v>0</v>
      </c>
      <c r="J446" s="28">
        <v>78</v>
      </c>
      <c r="K446" s="28"/>
      <c r="L446" s="28">
        <v>1</v>
      </c>
      <c r="M446" s="28">
        <f t="shared" si="31"/>
        <v>171.60000000000002</v>
      </c>
      <c r="N446" s="28">
        <f t="shared" si="32"/>
        <v>0</v>
      </c>
      <c r="O446" s="27">
        <f t="shared" si="33"/>
        <v>0</v>
      </c>
      <c r="P446" s="27">
        <f t="shared" si="34"/>
        <v>0</v>
      </c>
      <c r="Q446" s="27">
        <f t="shared" si="35"/>
        <v>171.60000000000002</v>
      </c>
    </row>
    <row r="447" spans="2:17" ht="15" hidden="1" customHeight="1">
      <c r="B447" s="49">
        <v>435</v>
      </c>
      <c r="C447" s="49" t="s">
        <v>171</v>
      </c>
      <c r="D447" s="49" t="s">
        <v>187</v>
      </c>
      <c r="E447" s="49">
        <v>0.6</v>
      </c>
      <c r="F447" s="28">
        <v>53</v>
      </c>
      <c r="G447" s="28">
        <v>0</v>
      </c>
      <c r="H447" s="28">
        <v>0</v>
      </c>
      <c r="I447" s="28">
        <v>0</v>
      </c>
      <c r="J447" s="28">
        <v>53</v>
      </c>
      <c r="K447" s="28"/>
      <c r="L447" s="28">
        <v>1</v>
      </c>
      <c r="M447" s="28">
        <f t="shared" si="31"/>
        <v>31.799999999999997</v>
      </c>
      <c r="N447" s="28">
        <f t="shared" si="32"/>
        <v>0</v>
      </c>
      <c r="O447" s="27">
        <f t="shared" si="33"/>
        <v>0</v>
      </c>
      <c r="P447" s="27">
        <f t="shared" si="34"/>
        <v>0</v>
      </c>
      <c r="Q447" s="27">
        <f t="shared" si="35"/>
        <v>31.799999999999997</v>
      </c>
    </row>
    <row r="448" spans="2:17" ht="15" hidden="1" customHeight="1">
      <c r="B448" s="49">
        <v>436</v>
      </c>
      <c r="C448" s="49" t="s">
        <v>171</v>
      </c>
      <c r="D448" s="49" t="s">
        <v>187</v>
      </c>
      <c r="E448" s="49">
        <v>0.95</v>
      </c>
      <c r="F448" s="28">
        <v>3</v>
      </c>
      <c r="G448" s="28">
        <v>0</v>
      </c>
      <c r="H448" s="28">
        <v>0</v>
      </c>
      <c r="I448" s="28">
        <v>0</v>
      </c>
      <c r="J448" s="28">
        <v>3</v>
      </c>
      <c r="K448" s="28"/>
      <c r="L448" s="28">
        <v>1</v>
      </c>
      <c r="M448" s="28">
        <f t="shared" si="31"/>
        <v>2.8499999999999996</v>
      </c>
      <c r="N448" s="28">
        <f t="shared" si="32"/>
        <v>0</v>
      </c>
      <c r="O448" s="27">
        <f t="shared" si="33"/>
        <v>0</v>
      </c>
      <c r="P448" s="27">
        <f t="shared" si="34"/>
        <v>0</v>
      </c>
      <c r="Q448" s="27">
        <f t="shared" si="35"/>
        <v>2.8499999999999996</v>
      </c>
    </row>
    <row r="449" spans="2:17" ht="15" hidden="1" customHeight="1">
      <c r="B449" s="49">
        <v>437</v>
      </c>
      <c r="C449" s="49" t="s">
        <v>171</v>
      </c>
      <c r="D449" s="49" t="s">
        <v>187</v>
      </c>
      <c r="E449" s="49">
        <v>1.083</v>
      </c>
      <c r="F449" s="28">
        <v>139</v>
      </c>
      <c r="G449" s="28">
        <v>0</v>
      </c>
      <c r="H449" s="28">
        <v>0</v>
      </c>
      <c r="I449" s="28">
        <v>0</v>
      </c>
      <c r="J449" s="28">
        <v>139</v>
      </c>
      <c r="K449" s="28"/>
      <c r="L449" s="28">
        <v>1</v>
      </c>
      <c r="M449" s="28">
        <f t="shared" si="31"/>
        <v>150.53700000000001</v>
      </c>
      <c r="N449" s="28">
        <f t="shared" si="32"/>
        <v>0</v>
      </c>
      <c r="O449" s="27">
        <f t="shared" si="33"/>
        <v>0</v>
      </c>
      <c r="P449" s="27">
        <f t="shared" si="34"/>
        <v>0</v>
      </c>
      <c r="Q449" s="27">
        <f t="shared" si="35"/>
        <v>150.53700000000001</v>
      </c>
    </row>
    <row r="450" spans="2:17" ht="15" hidden="1" customHeight="1">
      <c r="B450" s="49">
        <v>438</v>
      </c>
      <c r="C450" s="37" t="s">
        <v>167</v>
      </c>
      <c r="D450" s="49" t="s">
        <v>187</v>
      </c>
      <c r="E450" s="49">
        <v>2.883</v>
      </c>
      <c r="F450" s="28">
        <v>8</v>
      </c>
      <c r="G450" s="28">
        <v>0</v>
      </c>
      <c r="H450" s="28">
        <v>0</v>
      </c>
      <c r="I450" s="28">
        <v>4</v>
      </c>
      <c r="J450" s="28">
        <v>4</v>
      </c>
      <c r="K450" s="28"/>
      <c r="L450" s="28">
        <v>1</v>
      </c>
      <c r="M450" s="28">
        <f t="shared" si="31"/>
        <v>23.064</v>
      </c>
      <c r="N450" s="28">
        <f t="shared" si="32"/>
        <v>0</v>
      </c>
      <c r="O450" s="27">
        <f t="shared" si="33"/>
        <v>0</v>
      </c>
      <c r="P450" s="27">
        <f t="shared" si="34"/>
        <v>11.532</v>
      </c>
      <c r="Q450" s="27">
        <f t="shared" si="35"/>
        <v>11.532</v>
      </c>
    </row>
    <row r="451" spans="2:17" ht="15" hidden="1" customHeight="1">
      <c r="B451" s="49">
        <v>439</v>
      </c>
      <c r="C451" s="49" t="s">
        <v>171</v>
      </c>
      <c r="D451" s="49" t="s">
        <v>187</v>
      </c>
      <c r="E451" s="49">
        <v>1.167</v>
      </c>
      <c r="F451" s="28">
        <v>82</v>
      </c>
      <c r="G451" s="28">
        <v>0</v>
      </c>
      <c r="H451" s="28">
        <v>0</v>
      </c>
      <c r="I451" s="28">
        <v>0</v>
      </c>
      <c r="J451" s="28">
        <v>82</v>
      </c>
      <c r="K451" s="28"/>
      <c r="L451" s="28">
        <v>1</v>
      </c>
      <c r="M451" s="28">
        <f t="shared" si="31"/>
        <v>95.694000000000003</v>
      </c>
      <c r="N451" s="28">
        <f t="shared" si="32"/>
        <v>0</v>
      </c>
      <c r="O451" s="27">
        <f t="shared" si="33"/>
        <v>0</v>
      </c>
      <c r="P451" s="27">
        <f t="shared" si="34"/>
        <v>0</v>
      </c>
      <c r="Q451" s="27">
        <f t="shared" si="35"/>
        <v>95.694000000000003</v>
      </c>
    </row>
    <row r="452" spans="2:17" ht="15" hidden="1" customHeight="1">
      <c r="B452" s="49">
        <v>440</v>
      </c>
      <c r="C452" s="49" t="s">
        <v>163</v>
      </c>
      <c r="D452" s="49" t="s">
        <v>187</v>
      </c>
      <c r="E452" s="49">
        <v>7.1669999999999998</v>
      </c>
      <c r="F452" s="28">
        <v>38</v>
      </c>
      <c r="G452" s="28">
        <v>0</v>
      </c>
      <c r="H452" s="28">
        <v>0</v>
      </c>
      <c r="I452" s="28">
        <v>0</v>
      </c>
      <c r="J452" s="28">
        <v>38</v>
      </c>
      <c r="K452" s="28"/>
      <c r="L452" s="28">
        <v>1</v>
      </c>
      <c r="M452" s="28">
        <f t="shared" si="31"/>
        <v>272.346</v>
      </c>
      <c r="N452" s="28">
        <f t="shared" si="32"/>
        <v>0</v>
      </c>
      <c r="O452" s="27">
        <f t="shared" si="33"/>
        <v>0</v>
      </c>
      <c r="P452" s="27">
        <f t="shared" si="34"/>
        <v>0</v>
      </c>
      <c r="Q452" s="27">
        <f t="shared" si="35"/>
        <v>272.346</v>
      </c>
    </row>
    <row r="453" spans="2:17" ht="15" hidden="1" customHeight="1">
      <c r="B453" s="49">
        <v>441</v>
      </c>
      <c r="C453" s="37" t="s">
        <v>167</v>
      </c>
      <c r="D453" s="49" t="s">
        <v>187</v>
      </c>
      <c r="E453" s="49">
        <v>4.1669999999999998</v>
      </c>
      <c r="F453" s="28">
        <v>10</v>
      </c>
      <c r="G453" s="28">
        <v>0</v>
      </c>
      <c r="H453" s="28">
        <v>0</v>
      </c>
      <c r="I453" s="28">
        <v>3</v>
      </c>
      <c r="J453" s="28">
        <v>7</v>
      </c>
      <c r="K453" s="28"/>
      <c r="L453" s="28">
        <v>1</v>
      </c>
      <c r="M453" s="28">
        <f t="shared" si="31"/>
        <v>41.67</v>
      </c>
      <c r="N453" s="28">
        <f t="shared" si="32"/>
        <v>0</v>
      </c>
      <c r="O453" s="27">
        <f t="shared" si="33"/>
        <v>0</v>
      </c>
      <c r="P453" s="27">
        <f t="shared" si="34"/>
        <v>12.500999999999999</v>
      </c>
      <c r="Q453" s="27">
        <f t="shared" si="35"/>
        <v>29.168999999999997</v>
      </c>
    </row>
    <row r="454" spans="2:17" ht="15" hidden="1" customHeight="1">
      <c r="B454" s="49">
        <v>442</v>
      </c>
      <c r="C454" s="49" t="s">
        <v>171</v>
      </c>
      <c r="D454" s="49" t="s">
        <v>186</v>
      </c>
      <c r="E454" s="49">
        <v>0.1</v>
      </c>
      <c r="F454" s="28">
        <v>962</v>
      </c>
      <c r="G454" s="28">
        <v>0</v>
      </c>
      <c r="H454" s="28">
        <v>0</v>
      </c>
      <c r="I454" s="28">
        <v>9</v>
      </c>
      <c r="J454" s="28">
        <v>953</v>
      </c>
      <c r="K454" s="28" t="s">
        <v>306</v>
      </c>
      <c r="L454" s="28">
        <v>0</v>
      </c>
      <c r="M454" s="28">
        <f t="shared" si="31"/>
        <v>96.2</v>
      </c>
      <c r="N454" s="28">
        <f t="shared" si="32"/>
        <v>0</v>
      </c>
      <c r="O454" s="27">
        <f t="shared" si="33"/>
        <v>0</v>
      </c>
      <c r="P454" s="27">
        <f t="shared" si="34"/>
        <v>0.9</v>
      </c>
      <c r="Q454" s="27">
        <f t="shared" si="35"/>
        <v>95.300000000000011</v>
      </c>
    </row>
    <row r="455" spans="2:17" ht="15" hidden="1" customHeight="1">
      <c r="B455" s="49">
        <v>443</v>
      </c>
      <c r="C455" s="49" t="s">
        <v>171</v>
      </c>
      <c r="D455" s="49" t="s">
        <v>186</v>
      </c>
      <c r="E455" s="49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 t="s">
        <v>307</v>
      </c>
      <c r="L455" s="28">
        <v>0</v>
      </c>
      <c r="M455" s="28">
        <f t="shared" si="31"/>
        <v>0</v>
      </c>
      <c r="N455" s="28">
        <f t="shared" si="32"/>
        <v>0</v>
      </c>
      <c r="O455" s="27">
        <f t="shared" si="33"/>
        <v>0</v>
      </c>
      <c r="P455" s="27">
        <f t="shared" si="34"/>
        <v>0</v>
      </c>
      <c r="Q455" s="27">
        <f t="shared" si="35"/>
        <v>0</v>
      </c>
    </row>
    <row r="456" spans="2:17" ht="15" hidden="1" customHeight="1">
      <c r="B456" s="49">
        <v>444</v>
      </c>
      <c r="C456" s="49" t="s">
        <v>166</v>
      </c>
      <c r="D456" s="49" t="s">
        <v>187</v>
      </c>
      <c r="E456" s="49">
        <v>3.85</v>
      </c>
      <c r="F456" s="28">
        <v>858</v>
      </c>
      <c r="G456" s="28">
        <v>0</v>
      </c>
      <c r="H456" s="28">
        <v>0</v>
      </c>
      <c r="I456" s="28">
        <v>2</v>
      </c>
      <c r="J456" s="28">
        <v>856</v>
      </c>
      <c r="K456" s="28"/>
      <c r="L456" s="28">
        <v>1</v>
      </c>
      <c r="M456" s="28">
        <f t="shared" si="31"/>
        <v>3303.3</v>
      </c>
      <c r="N456" s="28">
        <f t="shared" si="32"/>
        <v>0</v>
      </c>
      <c r="O456" s="27">
        <f t="shared" si="33"/>
        <v>0</v>
      </c>
      <c r="P456" s="27">
        <f t="shared" si="34"/>
        <v>7.7</v>
      </c>
      <c r="Q456" s="27">
        <f t="shared" si="35"/>
        <v>3295.6</v>
      </c>
    </row>
    <row r="457" spans="2:17" ht="15" hidden="1" customHeight="1">
      <c r="B457" s="49">
        <v>445</v>
      </c>
      <c r="C457" s="49" t="s">
        <v>163</v>
      </c>
      <c r="D457" s="49" t="s">
        <v>187</v>
      </c>
      <c r="E457" s="49">
        <v>6.0830000000000002</v>
      </c>
      <c r="F457" s="28">
        <v>4</v>
      </c>
      <c r="G457" s="28">
        <v>0</v>
      </c>
      <c r="H457" s="28">
        <v>0</v>
      </c>
      <c r="I457" s="28">
        <v>4</v>
      </c>
      <c r="J457" s="28">
        <v>0</v>
      </c>
      <c r="K457" s="28"/>
      <c r="L457" s="28">
        <v>1</v>
      </c>
      <c r="M457" s="28">
        <f t="shared" si="31"/>
        <v>24.332000000000001</v>
      </c>
      <c r="N457" s="28">
        <f t="shared" si="32"/>
        <v>0</v>
      </c>
      <c r="O457" s="27">
        <f t="shared" si="33"/>
        <v>0</v>
      </c>
      <c r="P457" s="27">
        <f t="shared" si="34"/>
        <v>24.332000000000001</v>
      </c>
      <c r="Q457" s="27">
        <f t="shared" si="35"/>
        <v>0</v>
      </c>
    </row>
    <row r="458" spans="2:17" ht="15" hidden="1" customHeight="1">
      <c r="B458" s="49">
        <v>446</v>
      </c>
      <c r="C458" s="37" t="s">
        <v>167</v>
      </c>
      <c r="D458" s="49" t="s">
        <v>187</v>
      </c>
      <c r="E458" s="49">
        <v>2.2170000000000001</v>
      </c>
      <c r="F458" s="28">
        <v>1</v>
      </c>
      <c r="G458" s="28">
        <v>0</v>
      </c>
      <c r="H458" s="28">
        <v>0</v>
      </c>
      <c r="I458" s="28">
        <v>1</v>
      </c>
      <c r="J458" s="28">
        <v>0</v>
      </c>
      <c r="K458" s="28"/>
      <c r="L458" s="28">
        <v>1</v>
      </c>
      <c r="M458" s="28">
        <f t="shared" si="31"/>
        <v>2.2170000000000001</v>
      </c>
      <c r="N458" s="28">
        <f t="shared" si="32"/>
        <v>0</v>
      </c>
      <c r="O458" s="27">
        <f t="shared" si="33"/>
        <v>0</v>
      </c>
      <c r="P458" s="27">
        <f t="shared" si="34"/>
        <v>2.2170000000000001</v>
      </c>
      <c r="Q458" s="27">
        <f t="shared" si="35"/>
        <v>0</v>
      </c>
    </row>
    <row r="459" spans="2:17" ht="15" hidden="1" customHeight="1">
      <c r="B459" s="49">
        <v>447</v>
      </c>
      <c r="C459" s="49" t="s">
        <v>171</v>
      </c>
      <c r="D459" s="49" t="s">
        <v>187</v>
      </c>
      <c r="E459" s="49">
        <v>3.0830000000000002</v>
      </c>
      <c r="F459" s="28">
        <v>1</v>
      </c>
      <c r="G459" s="28">
        <v>0</v>
      </c>
      <c r="H459" s="28">
        <v>0</v>
      </c>
      <c r="I459" s="28">
        <v>0</v>
      </c>
      <c r="J459" s="28">
        <v>1</v>
      </c>
      <c r="K459" s="28"/>
      <c r="L459" s="28">
        <v>1</v>
      </c>
      <c r="M459" s="28">
        <f t="shared" si="31"/>
        <v>3.0830000000000002</v>
      </c>
      <c r="N459" s="28">
        <f t="shared" si="32"/>
        <v>0</v>
      </c>
      <c r="O459" s="27">
        <f t="shared" si="33"/>
        <v>0</v>
      </c>
      <c r="P459" s="27">
        <f t="shared" si="34"/>
        <v>0</v>
      </c>
      <c r="Q459" s="27">
        <f t="shared" si="35"/>
        <v>3.0830000000000002</v>
      </c>
    </row>
    <row r="460" spans="2:17" ht="15" hidden="1" customHeight="1">
      <c r="B460" s="49">
        <v>448</v>
      </c>
      <c r="C460" s="49" t="s">
        <v>163</v>
      </c>
      <c r="D460" s="49" t="s">
        <v>187</v>
      </c>
      <c r="E460" s="49">
        <v>2.6669999999999998</v>
      </c>
      <c r="F460" s="28">
        <v>38</v>
      </c>
      <c r="G460" s="28">
        <v>0</v>
      </c>
      <c r="H460" s="28">
        <v>0</v>
      </c>
      <c r="I460" s="28">
        <v>0</v>
      </c>
      <c r="J460" s="28">
        <v>38</v>
      </c>
      <c r="K460" s="28"/>
      <c r="L460" s="28">
        <v>1</v>
      </c>
      <c r="M460" s="28">
        <f t="shared" si="31"/>
        <v>101.34599999999999</v>
      </c>
      <c r="N460" s="28">
        <f t="shared" si="32"/>
        <v>0</v>
      </c>
      <c r="O460" s="27">
        <f t="shared" si="33"/>
        <v>0</v>
      </c>
      <c r="P460" s="27">
        <f t="shared" si="34"/>
        <v>0</v>
      </c>
      <c r="Q460" s="27">
        <f t="shared" si="35"/>
        <v>101.34599999999999</v>
      </c>
    </row>
    <row r="461" spans="2:17" ht="15" hidden="1" customHeight="1">
      <c r="B461" s="49">
        <v>449</v>
      </c>
      <c r="C461" s="49" t="s">
        <v>164</v>
      </c>
      <c r="D461" s="49" t="s">
        <v>187</v>
      </c>
      <c r="E461" s="49">
        <v>3.0830000000000002</v>
      </c>
      <c r="F461" s="28">
        <v>29</v>
      </c>
      <c r="G461" s="28">
        <v>0</v>
      </c>
      <c r="H461" s="28">
        <v>0</v>
      </c>
      <c r="I461" s="28">
        <v>0</v>
      </c>
      <c r="J461" s="28">
        <v>29</v>
      </c>
      <c r="K461" s="28"/>
      <c r="L461" s="28">
        <v>1</v>
      </c>
      <c r="M461" s="28">
        <f t="shared" ref="M461:M524" si="36">E461*F461</f>
        <v>89.407000000000011</v>
      </c>
      <c r="N461" s="28">
        <f t="shared" ref="N461:N524" si="37">E461*G461</f>
        <v>0</v>
      </c>
      <c r="O461" s="27">
        <f t="shared" ref="O461:O524" si="38">E461*H461</f>
        <v>0</v>
      </c>
      <c r="P461" s="27">
        <f t="shared" ref="P461:P524" si="39">E461*I461</f>
        <v>0</v>
      </c>
      <c r="Q461" s="27">
        <f t="shared" ref="Q461:Q524" si="40">E461*J461</f>
        <v>89.407000000000011</v>
      </c>
    </row>
    <row r="462" spans="2:17" ht="15" hidden="1" customHeight="1">
      <c r="B462" s="49">
        <v>450</v>
      </c>
      <c r="C462" s="49" t="s">
        <v>163</v>
      </c>
      <c r="D462" s="49" t="s">
        <v>187</v>
      </c>
      <c r="E462" s="49">
        <v>5.0999999999999996</v>
      </c>
      <c r="F462" s="28">
        <v>73</v>
      </c>
      <c r="G462" s="28">
        <v>0</v>
      </c>
      <c r="H462" s="28">
        <v>0</v>
      </c>
      <c r="I462" s="28">
        <v>0</v>
      </c>
      <c r="J462" s="28">
        <v>73</v>
      </c>
      <c r="K462" s="28"/>
      <c r="L462" s="28">
        <v>1</v>
      </c>
      <c r="M462" s="28">
        <f t="shared" si="36"/>
        <v>372.29999999999995</v>
      </c>
      <c r="N462" s="28">
        <f t="shared" si="37"/>
        <v>0</v>
      </c>
      <c r="O462" s="27">
        <f t="shared" si="38"/>
        <v>0</v>
      </c>
      <c r="P462" s="27">
        <f t="shared" si="39"/>
        <v>0</v>
      </c>
      <c r="Q462" s="27">
        <f t="shared" si="40"/>
        <v>372.29999999999995</v>
      </c>
    </row>
    <row r="463" spans="2:17" ht="15" hidden="1" customHeight="1">
      <c r="B463" s="49">
        <v>451</v>
      </c>
      <c r="C463" s="49" t="s">
        <v>163</v>
      </c>
      <c r="D463" s="49" t="s">
        <v>187</v>
      </c>
      <c r="E463" s="49">
        <v>2.82</v>
      </c>
      <c r="F463" s="28">
        <v>106</v>
      </c>
      <c r="G463" s="28">
        <v>0</v>
      </c>
      <c r="H463" s="28">
        <v>0</v>
      </c>
      <c r="I463" s="28">
        <v>2</v>
      </c>
      <c r="J463" s="28">
        <v>104</v>
      </c>
      <c r="K463" s="28"/>
      <c r="L463" s="28">
        <v>1</v>
      </c>
      <c r="M463" s="28">
        <f t="shared" si="36"/>
        <v>298.91999999999996</v>
      </c>
      <c r="N463" s="28">
        <f t="shared" si="37"/>
        <v>0</v>
      </c>
      <c r="O463" s="27">
        <f t="shared" si="38"/>
        <v>0</v>
      </c>
      <c r="P463" s="27">
        <f t="shared" si="39"/>
        <v>5.64</v>
      </c>
      <c r="Q463" s="27">
        <f t="shared" si="40"/>
        <v>293.27999999999997</v>
      </c>
    </row>
    <row r="464" spans="2:17" ht="15" hidden="1" customHeight="1">
      <c r="B464" s="49">
        <v>452</v>
      </c>
      <c r="C464" s="49" t="s">
        <v>163</v>
      </c>
      <c r="D464" s="49" t="s">
        <v>187</v>
      </c>
      <c r="E464" s="49">
        <v>5.867</v>
      </c>
      <c r="F464" s="28">
        <v>54</v>
      </c>
      <c r="G464" s="28">
        <v>0</v>
      </c>
      <c r="H464" s="28">
        <v>0</v>
      </c>
      <c r="I464" s="28">
        <v>0</v>
      </c>
      <c r="J464" s="28">
        <v>54</v>
      </c>
      <c r="K464" s="28"/>
      <c r="L464" s="28">
        <v>1</v>
      </c>
      <c r="M464" s="28">
        <f t="shared" si="36"/>
        <v>316.81799999999998</v>
      </c>
      <c r="N464" s="28">
        <f t="shared" si="37"/>
        <v>0</v>
      </c>
      <c r="O464" s="27">
        <f t="shared" si="38"/>
        <v>0</v>
      </c>
      <c r="P464" s="27">
        <f t="shared" si="39"/>
        <v>0</v>
      </c>
      <c r="Q464" s="27">
        <f t="shared" si="40"/>
        <v>316.81799999999998</v>
      </c>
    </row>
    <row r="465" spans="2:17" ht="15" hidden="1" customHeight="1">
      <c r="B465" s="49">
        <v>453</v>
      </c>
      <c r="C465" s="49" t="s">
        <v>171</v>
      </c>
      <c r="D465" s="49" t="s">
        <v>187</v>
      </c>
      <c r="E465" s="49">
        <v>1.58</v>
      </c>
      <c r="F465" s="28">
        <v>99</v>
      </c>
      <c r="G465" s="28">
        <v>0</v>
      </c>
      <c r="H465" s="28">
        <v>0</v>
      </c>
      <c r="I465" s="28">
        <v>0</v>
      </c>
      <c r="J465" s="28">
        <v>99</v>
      </c>
      <c r="K465" s="28"/>
      <c r="L465" s="28">
        <v>1</v>
      </c>
      <c r="M465" s="28">
        <f t="shared" si="36"/>
        <v>156.42000000000002</v>
      </c>
      <c r="N465" s="28">
        <f t="shared" si="37"/>
        <v>0</v>
      </c>
      <c r="O465" s="27">
        <f t="shared" si="38"/>
        <v>0</v>
      </c>
      <c r="P465" s="27">
        <f t="shared" si="39"/>
        <v>0</v>
      </c>
      <c r="Q465" s="27">
        <f t="shared" si="40"/>
        <v>156.42000000000002</v>
      </c>
    </row>
    <row r="466" spans="2:17" ht="15" hidden="1" customHeight="1">
      <c r="B466" s="49">
        <v>454</v>
      </c>
      <c r="C466" s="49" t="s">
        <v>171</v>
      </c>
      <c r="D466" s="49" t="s">
        <v>187</v>
      </c>
      <c r="E466" s="49">
        <v>3.5</v>
      </c>
      <c r="F466" s="28">
        <v>93</v>
      </c>
      <c r="G466" s="28">
        <v>0</v>
      </c>
      <c r="H466" s="28">
        <v>0</v>
      </c>
      <c r="I466" s="28">
        <v>0</v>
      </c>
      <c r="J466" s="28">
        <v>93</v>
      </c>
      <c r="K466" s="28"/>
      <c r="L466" s="28">
        <v>1</v>
      </c>
      <c r="M466" s="28">
        <f t="shared" si="36"/>
        <v>325.5</v>
      </c>
      <c r="N466" s="28">
        <f t="shared" si="37"/>
        <v>0</v>
      </c>
      <c r="O466" s="27">
        <f t="shared" si="38"/>
        <v>0</v>
      </c>
      <c r="P466" s="27">
        <f t="shared" si="39"/>
        <v>0</v>
      </c>
      <c r="Q466" s="27">
        <f t="shared" si="40"/>
        <v>325.5</v>
      </c>
    </row>
    <row r="467" spans="2:17" ht="15" hidden="1" customHeight="1">
      <c r="B467" s="49">
        <v>455</v>
      </c>
      <c r="C467" s="49" t="s">
        <v>164</v>
      </c>
      <c r="D467" s="49" t="s">
        <v>187</v>
      </c>
      <c r="E467" s="49">
        <v>6.4669999999999996</v>
      </c>
      <c r="F467" s="28">
        <v>85</v>
      </c>
      <c r="G467" s="28">
        <v>0</v>
      </c>
      <c r="H467" s="28">
        <v>0</v>
      </c>
      <c r="I467" s="28">
        <v>0</v>
      </c>
      <c r="J467" s="28">
        <v>85</v>
      </c>
      <c r="K467" s="28"/>
      <c r="L467" s="28">
        <v>1</v>
      </c>
      <c r="M467" s="28">
        <f t="shared" si="36"/>
        <v>549.69499999999994</v>
      </c>
      <c r="N467" s="28">
        <f t="shared" si="37"/>
        <v>0</v>
      </c>
      <c r="O467" s="27">
        <f t="shared" si="38"/>
        <v>0</v>
      </c>
      <c r="P467" s="27">
        <f t="shared" si="39"/>
        <v>0</v>
      </c>
      <c r="Q467" s="27">
        <f t="shared" si="40"/>
        <v>549.69499999999994</v>
      </c>
    </row>
    <row r="468" spans="2:17" ht="15" hidden="1" customHeight="1">
      <c r="B468" s="49">
        <v>456</v>
      </c>
      <c r="C468" s="49" t="s">
        <v>171</v>
      </c>
      <c r="D468" s="49" t="s">
        <v>187</v>
      </c>
      <c r="E468" s="49">
        <v>8</v>
      </c>
      <c r="F468" s="28">
        <v>939</v>
      </c>
      <c r="G468" s="28">
        <v>0</v>
      </c>
      <c r="H468" s="28">
        <v>0</v>
      </c>
      <c r="I468" s="28">
        <v>0</v>
      </c>
      <c r="J468" s="28">
        <v>939</v>
      </c>
      <c r="K468" s="28"/>
      <c r="L468" s="28">
        <v>1</v>
      </c>
      <c r="M468" s="28">
        <f t="shared" si="36"/>
        <v>7512</v>
      </c>
      <c r="N468" s="28">
        <f t="shared" si="37"/>
        <v>0</v>
      </c>
      <c r="O468" s="27">
        <f t="shared" si="38"/>
        <v>0</v>
      </c>
      <c r="P468" s="27">
        <f t="shared" si="39"/>
        <v>0</v>
      </c>
      <c r="Q468" s="27">
        <f t="shared" si="40"/>
        <v>7512</v>
      </c>
    </row>
    <row r="469" spans="2:17" ht="15" hidden="1" customHeight="1">
      <c r="B469" s="49">
        <v>457</v>
      </c>
      <c r="C469" s="49" t="s">
        <v>166</v>
      </c>
      <c r="D469" s="49" t="s">
        <v>187</v>
      </c>
      <c r="E469" s="49">
        <v>7.383</v>
      </c>
      <c r="F469" s="28">
        <v>35</v>
      </c>
      <c r="G469" s="28">
        <v>0</v>
      </c>
      <c r="H469" s="28">
        <v>0</v>
      </c>
      <c r="I469" s="28">
        <v>0</v>
      </c>
      <c r="J469" s="28">
        <v>35</v>
      </c>
      <c r="K469" s="28"/>
      <c r="L469" s="28">
        <v>1</v>
      </c>
      <c r="M469" s="28">
        <f t="shared" si="36"/>
        <v>258.40499999999997</v>
      </c>
      <c r="N469" s="28">
        <f t="shared" si="37"/>
        <v>0</v>
      </c>
      <c r="O469" s="27">
        <f t="shared" si="38"/>
        <v>0</v>
      </c>
      <c r="P469" s="27">
        <f t="shared" si="39"/>
        <v>0</v>
      </c>
      <c r="Q469" s="27">
        <f t="shared" si="40"/>
        <v>258.40499999999997</v>
      </c>
    </row>
    <row r="470" spans="2:17" ht="15" hidden="1" customHeight="1">
      <c r="B470" s="49">
        <v>458</v>
      </c>
      <c r="C470" s="49" t="s">
        <v>163</v>
      </c>
      <c r="D470" s="49" t="s">
        <v>187</v>
      </c>
      <c r="E470" s="49">
        <v>4.9669999999999996</v>
      </c>
      <c r="F470" s="28">
        <v>176</v>
      </c>
      <c r="G470" s="28">
        <v>0</v>
      </c>
      <c r="H470" s="28">
        <v>0</v>
      </c>
      <c r="I470" s="28">
        <v>0</v>
      </c>
      <c r="J470" s="28">
        <v>176</v>
      </c>
      <c r="K470" s="28"/>
      <c r="L470" s="28">
        <v>1</v>
      </c>
      <c r="M470" s="28">
        <f t="shared" si="36"/>
        <v>874.19199999999989</v>
      </c>
      <c r="N470" s="28">
        <f t="shared" si="37"/>
        <v>0</v>
      </c>
      <c r="O470" s="27">
        <f t="shared" si="38"/>
        <v>0</v>
      </c>
      <c r="P470" s="27">
        <f t="shared" si="39"/>
        <v>0</v>
      </c>
      <c r="Q470" s="27">
        <f t="shared" si="40"/>
        <v>874.19199999999989</v>
      </c>
    </row>
    <row r="471" spans="2:17" ht="15" hidden="1" customHeight="1">
      <c r="B471" s="49">
        <v>459</v>
      </c>
      <c r="C471" s="49" t="s">
        <v>164</v>
      </c>
      <c r="D471" s="49" t="s">
        <v>186</v>
      </c>
      <c r="E471" s="49">
        <v>0.83299999999999996</v>
      </c>
      <c r="F471" s="28">
        <v>1003</v>
      </c>
      <c r="G471" s="28">
        <v>0</v>
      </c>
      <c r="H471" s="28">
        <v>0</v>
      </c>
      <c r="I471" s="28">
        <v>5</v>
      </c>
      <c r="J471" s="28">
        <v>998</v>
      </c>
      <c r="K471" s="28" t="s">
        <v>308</v>
      </c>
      <c r="L471" s="28">
        <v>0</v>
      </c>
      <c r="M471" s="28">
        <f t="shared" si="36"/>
        <v>835.49899999999991</v>
      </c>
      <c r="N471" s="28">
        <f t="shared" si="37"/>
        <v>0</v>
      </c>
      <c r="O471" s="27">
        <f t="shared" si="38"/>
        <v>0</v>
      </c>
      <c r="P471" s="27">
        <f t="shared" si="39"/>
        <v>4.165</v>
      </c>
      <c r="Q471" s="27">
        <f t="shared" si="40"/>
        <v>831.33399999999995</v>
      </c>
    </row>
    <row r="472" spans="2:17" ht="15" hidden="1" customHeight="1">
      <c r="B472" s="49">
        <v>460</v>
      </c>
      <c r="C472" s="49" t="s">
        <v>165</v>
      </c>
      <c r="D472" s="49" t="s">
        <v>187</v>
      </c>
      <c r="E472" s="49">
        <v>4.8170000000000002</v>
      </c>
      <c r="F472" s="28">
        <v>59</v>
      </c>
      <c r="G472" s="28">
        <v>0</v>
      </c>
      <c r="H472" s="28">
        <v>0</v>
      </c>
      <c r="I472" s="28">
        <v>0</v>
      </c>
      <c r="J472" s="28">
        <v>59</v>
      </c>
      <c r="K472" s="28"/>
      <c r="L472" s="28">
        <v>1</v>
      </c>
      <c r="M472" s="28">
        <f t="shared" si="36"/>
        <v>284.20300000000003</v>
      </c>
      <c r="N472" s="28">
        <f t="shared" si="37"/>
        <v>0</v>
      </c>
      <c r="O472" s="27">
        <f t="shared" si="38"/>
        <v>0</v>
      </c>
      <c r="P472" s="27">
        <f t="shared" si="39"/>
        <v>0</v>
      </c>
      <c r="Q472" s="27">
        <f t="shared" si="40"/>
        <v>284.20300000000003</v>
      </c>
    </row>
    <row r="473" spans="2:17" ht="15" hidden="1" customHeight="1">
      <c r="B473" s="49">
        <v>461</v>
      </c>
      <c r="C473" s="49" t="s">
        <v>164</v>
      </c>
      <c r="D473" s="49" t="s">
        <v>187</v>
      </c>
      <c r="E473" s="49">
        <v>0.71699999999999997</v>
      </c>
      <c r="F473" s="28">
        <v>57</v>
      </c>
      <c r="G473" s="28">
        <v>0</v>
      </c>
      <c r="H473" s="28">
        <v>0</v>
      </c>
      <c r="I473" s="28">
        <v>0</v>
      </c>
      <c r="J473" s="28">
        <v>57</v>
      </c>
      <c r="K473" s="28"/>
      <c r="L473" s="28">
        <v>1</v>
      </c>
      <c r="M473" s="28">
        <f t="shared" si="36"/>
        <v>40.869</v>
      </c>
      <c r="N473" s="28">
        <f t="shared" si="37"/>
        <v>0</v>
      </c>
      <c r="O473" s="27">
        <f t="shared" si="38"/>
        <v>0</v>
      </c>
      <c r="P473" s="27">
        <f t="shared" si="39"/>
        <v>0</v>
      </c>
      <c r="Q473" s="27">
        <f t="shared" si="40"/>
        <v>40.869</v>
      </c>
    </row>
    <row r="474" spans="2:17" ht="15" hidden="1" customHeight="1">
      <c r="B474" s="49">
        <v>462</v>
      </c>
      <c r="C474" s="49" t="s">
        <v>164</v>
      </c>
      <c r="D474" s="49" t="s">
        <v>187</v>
      </c>
      <c r="E474" s="49">
        <v>1.4830000000000001</v>
      </c>
      <c r="F474" s="28">
        <v>54</v>
      </c>
      <c r="G474" s="28">
        <v>0</v>
      </c>
      <c r="H474" s="28">
        <v>0</v>
      </c>
      <c r="I474" s="28">
        <v>0</v>
      </c>
      <c r="J474" s="28">
        <v>54</v>
      </c>
      <c r="K474" s="28"/>
      <c r="L474" s="28">
        <v>1</v>
      </c>
      <c r="M474" s="28">
        <f t="shared" si="36"/>
        <v>80.082000000000008</v>
      </c>
      <c r="N474" s="28">
        <f t="shared" si="37"/>
        <v>0</v>
      </c>
      <c r="O474" s="27">
        <f t="shared" si="38"/>
        <v>0</v>
      </c>
      <c r="P474" s="27">
        <f t="shared" si="39"/>
        <v>0</v>
      </c>
      <c r="Q474" s="27">
        <f t="shared" si="40"/>
        <v>80.082000000000008</v>
      </c>
    </row>
    <row r="475" spans="2:17" ht="15" hidden="1" customHeight="1">
      <c r="B475" s="49">
        <v>463</v>
      </c>
      <c r="C475" s="49" t="s">
        <v>164</v>
      </c>
      <c r="D475" s="49" t="s">
        <v>187</v>
      </c>
      <c r="E475" s="49">
        <v>0.93300000000000005</v>
      </c>
      <c r="F475" s="28">
        <v>27</v>
      </c>
      <c r="G475" s="28">
        <v>0</v>
      </c>
      <c r="H475" s="28">
        <v>0</v>
      </c>
      <c r="I475" s="28">
        <v>0</v>
      </c>
      <c r="J475" s="28">
        <v>27</v>
      </c>
      <c r="K475" s="28"/>
      <c r="L475" s="28">
        <v>1</v>
      </c>
      <c r="M475" s="28">
        <f t="shared" si="36"/>
        <v>25.191000000000003</v>
      </c>
      <c r="N475" s="28">
        <f t="shared" si="37"/>
        <v>0</v>
      </c>
      <c r="O475" s="27">
        <f t="shared" si="38"/>
        <v>0</v>
      </c>
      <c r="P475" s="27">
        <f t="shared" si="39"/>
        <v>0</v>
      </c>
      <c r="Q475" s="27">
        <f t="shared" si="40"/>
        <v>25.191000000000003</v>
      </c>
    </row>
    <row r="476" spans="2:17" ht="15" hidden="1" customHeight="1">
      <c r="B476" s="49">
        <v>464</v>
      </c>
      <c r="C476" s="49" t="s">
        <v>166</v>
      </c>
      <c r="D476" s="49" t="s">
        <v>187</v>
      </c>
      <c r="E476" s="49">
        <v>5.45</v>
      </c>
      <c r="F476" s="28">
        <v>867</v>
      </c>
      <c r="G476" s="28">
        <v>0</v>
      </c>
      <c r="H476" s="28">
        <v>0</v>
      </c>
      <c r="I476" s="28">
        <v>9</v>
      </c>
      <c r="J476" s="28">
        <v>858</v>
      </c>
      <c r="K476" s="28"/>
      <c r="L476" s="28">
        <v>1</v>
      </c>
      <c r="M476" s="28">
        <f t="shared" si="36"/>
        <v>4725.1500000000005</v>
      </c>
      <c r="N476" s="28">
        <f t="shared" si="37"/>
        <v>0</v>
      </c>
      <c r="O476" s="27">
        <f t="shared" si="38"/>
        <v>0</v>
      </c>
      <c r="P476" s="27">
        <f t="shared" si="39"/>
        <v>49.050000000000004</v>
      </c>
      <c r="Q476" s="27">
        <f t="shared" si="40"/>
        <v>4676.1000000000004</v>
      </c>
    </row>
    <row r="477" spans="2:17" ht="15" hidden="1" customHeight="1">
      <c r="B477" s="49">
        <v>465</v>
      </c>
      <c r="C477" s="49" t="s">
        <v>171</v>
      </c>
      <c r="D477" s="49" t="s">
        <v>186</v>
      </c>
      <c r="E477" s="49">
        <v>0.183</v>
      </c>
      <c r="F477" s="28">
        <v>2207</v>
      </c>
      <c r="G477" s="28">
        <v>0</v>
      </c>
      <c r="H477" s="28">
        <v>0</v>
      </c>
      <c r="I477" s="28">
        <v>14</v>
      </c>
      <c r="J477" s="28">
        <v>2193</v>
      </c>
      <c r="K477" s="28" t="s">
        <v>309</v>
      </c>
      <c r="L477" s="28">
        <v>0</v>
      </c>
      <c r="M477" s="28">
        <f t="shared" si="36"/>
        <v>403.88099999999997</v>
      </c>
      <c r="N477" s="28">
        <f t="shared" si="37"/>
        <v>0</v>
      </c>
      <c r="O477" s="27">
        <f t="shared" si="38"/>
        <v>0</v>
      </c>
      <c r="P477" s="27">
        <f t="shared" si="39"/>
        <v>2.5619999999999998</v>
      </c>
      <c r="Q477" s="27">
        <f t="shared" si="40"/>
        <v>401.31900000000002</v>
      </c>
    </row>
    <row r="478" spans="2:17" ht="15" hidden="1" customHeight="1">
      <c r="B478" s="49">
        <v>466</v>
      </c>
      <c r="C478" s="49" t="s">
        <v>163</v>
      </c>
      <c r="D478" s="49" t="s">
        <v>187</v>
      </c>
      <c r="E478" s="49">
        <v>4.5170000000000003</v>
      </c>
      <c r="F478" s="28">
        <v>16</v>
      </c>
      <c r="G478" s="28">
        <v>0</v>
      </c>
      <c r="H478" s="28">
        <v>0</v>
      </c>
      <c r="I478" s="28">
        <v>0</v>
      </c>
      <c r="J478" s="28">
        <v>16</v>
      </c>
      <c r="K478" s="28"/>
      <c r="L478" s="28">
        <v>1</v>
      </c>
      <c r="M478" s="28">
        <f t="shared" si="36"/>
        <v>72.272000000000006</v>
      </c>
      <c r="N478" s="28">
        <f t="shared" si="37"/>
        <v>0</v>
      </c>
      <c r="O478" s="27">
        <f t="shared" si="38"/>
        <v>0</v>
      </c>
      <c r="P478" s="27">
        <f t="shared" si="39"/>
        <v>0</v>
      </c>
      <c r="Q478" s="27">
        <f t="shared" si="40"/>
        <v>72.272000000000006</v>
      </c>
    </row>
    <row r="479" spans="2:17" ht="15" hidden="1" customHeight="1">
      <c r="B479" s="49">
        <v>467</v>
      </c>
      <c r="C479" s="49" t="s">
        <v>171</v>
      </c>
      <c r="D479" s="49" t="s">
        <v>187</v>
      </c>
      <c r="E479" s="49">
        <v>7</v>
      </c>
      <c r="F479" s="28">
        <v>2207</v>
      </c>
      <c r="G479" s="28">
        <v>0</v>
      </c>
      <c r="H479" s="28">
        <v>0</v>
      </c>
      <c r="I479" s="28">
        <v>14</v>
      </c>
      <c r="J479" s="28">
        <v>2193</v>
      </c>
      <c r="K479" s="28"/>
      <c r="L479" s="28">
        <v>1</v>
      </c>
      <c r="M479" s="28">
        <f t="shared" si="36"/>
        <v>15449</v>
      </c>
      <c r="N479" s="28">
        <f t="shared" si="37"/>
        <v>0</v>
      </c>
      <c r="O479" s="27">
        <f t="shared" si="38"/>
        <v>0</v>
      </c>
      <c r="P479" s="27">
        <f t="shared" si="39"/>
        <v>98</v>
      </c>
      <c r="Q479" s="27">
        <f t="shared" si="40"/>
        <v>15351</v>
      </c>
    </row>
    <row r="480" spans="2:17" ht="15" hidden="1" customHeight="1">
      <c r="B480" s="49">
        <v>468</v>
      </c>
      <c r="C480" s="49" t="s">
        <v>164</v>
      </c>
      <c r="D480" s="49" t="s">
        <v>187</v>
      </c>
      <c r="E480" s="49">
        <v>6.7329999999999997</v>
      </c>
      <c r="F480" s="28">
        <v>46</v>
      </c>
      <c r="G480" s="28">
        <v>0</v>
      </c>
      <c r="H480" s="28">
        <v>0</v>
      </c>
      <c r="I480" s="28">
        <v>0</v>
      </c>
      <c r="J480" s="28">
        <v>46</v>
      </c>
      <c r="K480" s="28"/>
      <c r="L480" s="28">
        <v>1</v>
      </c>
      <c r="M480" s="28">
        <f t="shared" si="36"/>
        <v>309.71799999999996</v>
      </c>
      <c r="N480" s="28">
        <f t="shared" si="37"/>
        <v>0</v>
      </c>
      <c r="O480" s="27">
        <f t="shared" si="38"/>
        <v>0</v>
      </c>
      <c r="P480" s="27">
        <f t="shared" si="39"/>
        <v>0</v>
      </c>
      <c r="Q480" s="27">
        <f t="shared" si="40"/>
        <v>309.71799999999996</v>
      </c>
    </row>
    <row r="481" spans="2:17" ht="15" hidden="1" customHeight="1">
      <c r="B481" s="49">
        <v>469</v>
      </c>
      <c r="C481" s="49" t="s">
        <v>171</v>
      </c>
      <c r="D481" s="49" t="s">
        <v>187</v>
      </c>
      <c r="E481" s="49">
        <v>1.667</v>
      </c>
      <c r="F481" s="28">
        <v>18</v>
      </c>
      <c r="G481" s="28">
        <v>0</v>
      </c>
      <c r="H481" s="28">
        <v>0</v>
      </c>
      <c r="I481" s="28">
        <v>0</v>
      </c>
      <c r="J481" s="28">
        <v>18</v>
      </c>
      <c r="K481" s="28"/>
      <c r="L481" s="28">
        <v>1</v>
      </c>
      <c r="M481" s="28">
        <f t="shared" si="36"/>
        <v>30.006</v>
      </c>
      <c r="N481" s="28">
        <f t="shared" si="37"/>
        <v>0</v>
      </c>
      <c r="O481" s="27">
        <f t="shared" si="38"/>
        <v>0</v>
      </c>
      <c r="P481" s="27">
        <f t="shared" si="39"/>
        <v>0</v>
      </c>
      <c r="Q481" s="27">
        <f t="shared" si="40"/>
        <v>30.006</v>
      </c>
    </row>
    <row r="482" spans="2:17" ht="15" hidden="1" customHeight="1">
      <c r="B482" s="49">
        <v>470</v>
      </c>
      <c r="C482" s="49" t="s">
        <v>164</v>
      </c>
      <c r="D482" s="49" t="s">
        <v>187</v>
      </c>
      <c r="E482" s="49">
        <v>3.9329999999999998</v>
      </c>
      <c r="F482" s="28">
        <v>80</v>
      </c>
      <c r="G482" s="28">
        <v>0</v>
      </c>
      <c r="H482" s="28">
        <v>0</v>
      </c>
      <c r="I482" s="28">
        <v>0</v>
      </c>
      <c r="J482" s="28">
        <v>80</v>
      </c>
      <c r="K482" s="28"/>
      <c r="L482" s="28">
        <v>1</v>
      </c>
      <c r="M482" s="28">
        <f t="shared" si="36"/>
        <v>314.64</v>
      </c>
      <c r="N482" s="28">
        <f t="shared" si="37"/>
        <v>0</v>
      </c>
      <c r="O482" s="27">
        <f t="shared" si="38"/>
        <v>0</v>
      </c>
      <c r="P482" s="27">
        <f t="shared" si="39"/>
        <v>0</v>
      </c>
      <c r="Q482" s="27">
        <f t="shared" si="40"/>
        <v>314.64</v>
      </c>
    </row>
    <row r="483" spans="2:17" ht="15" hidden="1" customHeight="1">
      <c r="B483" s="49">
        <v>471</v>
      </c>
      <c r="C483" s="49" t="s">
        <v>171</v>
      </c>
      <c r="D483" s="49" t="s">
        <v>186</v>
      </c>
      <c r="E483" s="49">
        <v>1.4330000000000001</v>
      </c>
      <c r="F483" s="28">
        <v>2207</v>
      </c>
      <c r="G483" s="28">
        <v>0</v>
      </c>
      <c r="H483" s="28">
        <v>0</v>
      </c>
      <c r="I483" s="28">
        <v>14</v>
      </c>
      <c r="J483" s="28">
        <v>2193</v>
      </c>
      <c r="K483" s="28" t="s">
        <v>310</v>
      </c>
      <c r="L483" s="28">
        <v>0</v>
      </c>
      <c r="M483" s="28">
        <f t="shared" si="36"/>
        <v>3162.6310000000003</v>
      </c>
      <c r="N483" s="28">
        <f t="shared" si="37"/>
        <v>0</v>
      </c>
      <c r="O483" s="27">
        <f t="shared" si="38"/>
        <v>0</v>
      </c>
      <c r="P483" s="27">
        <f t="shared" si="39"/>
        <v>20.062000000000001</v>
      </c>
      <c r="Q483" s="27">
        <f t="shared" si="40"/>
        <v>3142.569</v>
      </c>
    </row>
    <row r="484" spans="2:17" ht="15" hidden="1" customHeight="1">
      <c r="B484" s="49">
        <v>472</v>
      </c>
      <c r="C484" s="49" t="s">
        <v>166</v>
      </c>
      <c r="D484" s="49" t="s">
        <v>187</v>
      </c>
      <c r="E484" s="49">
        <v>6.55</v>
      </c>
      <c r="F484" s="28">
        <v>289</v>
      </c>
      <c r="G484" s="28">
        <v>0</v>
      </c>
      <c r="H484" s="28">
        <v>0</v>
      </c>
      <c r="I484" s="28">
        <v>0</v>
      </c>
      <c r="J484" s="28">
        <v>289</v>
      </c>
      <c r="K484" s="28"/>
      <c r="L484" s="28">
        <v>1</v>
      </c>
      <c r="M484" s="28">
        <f t="shared" si="36"/>
        <v>1892.95</v>
      </c>
      <c r="N484" s="28">
        <f t="shared" si="37"/>
        <v>0</v>
      </c>
      <c r="O484" s="27">
        <f t="shared" si="38"/>
        <v>0</v>
      </c>
      <c r="P484" s="27">
        <f t="shared" si="39"/>
        <v>0</v>
      </c>
      <c r="Q484" s="27">
        <f t="shared" si="40"/>
        <v>1892.95</v>
      </c>
    </row>
    <row r="485" spans="2:17" ht="15" hidden="1" customHeight="1">
      <c r="B485" s="49">
        <v>473</v>
      </c>
      <c r="C485" s="49" t="s">
        <v>325</v>
      </c>
      <c r="D485" s="49" t="s">
        <v>186</v>
      </c>
      <c r="E485" s="49">
        <v>5.0830000000000002</v>
      </c>
      <c r="F485" s="28">
        <v>21</v>
      </c>
      <c r="G485" s="28">
        <v>0</v>
      </c>
      <c r="H485" s="28">
        <v>0</v>
      </c>
      <c r="I485" s="28">
        <v>0</v>
      </c>
      <c r="J485" s="28">
        <v>21</v>
      </c>
      <c r="K485" s="28" t="s">
        <v>311</v>
      </c>
      <c r="L485" s="28">
        <v>0</v>
      </c>
      <c r="M485" s="28">
        <f t="shared" si="36"/>
        <v>106.74300000000001</v>
      </c>
      <c r="N485" s="28">
        <f t="shared" si="37"/>
        <v>0</v>
      </c>
      <c r="O485" s="27">
        <f t="shared" si="38"/>
        <v>0</v>
      </c>
      <c r="P485" s="27">
        <f t="shared" si="39"/>
        <v>0</v>
      </c>
      <c r="Q485" s="27">
        <f t="shared" si="40"/>
        <v>106.74300000000001</v>
      </c>
    </row>
    <row r="486" spans="2:17" ht="15" hidden="1" customHeight="1">
      <c r="B486" s="49">
        <v>474</v>
      </c>
      <c r="C486" s="49" t="s">
        <v>171</v>
      </c>
      <c r="D486" s="49" t="s">
        <v>186</v>
      </c>
      <c r="E486" s="49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 t="s">
        <v>312</v>
      </c>
      <c r="L486" s="28">
        <v>0</v>
      </c>
      <c r="M486" s="28">
        <f t="shared" si="36"/>
        <v>0</v>
      </c>
      <c r="N486" s="28">
        <f t="shared" si="37"/>
        <v>0</v>
      </c>
      <c r="O486" s="27">
        <f t="shared" si="38"/>
        <v>0</v>
      </c>
      <c r="P486" s="27">
        <f t="shared" si="39"/>
        <v>0</v>
      </c>
      <c r="Q486" s="27">
        <f t="shared" si="40"/>
        <v>0</v>
      </c>
    </row>
    <row r="487" spans="2:17" ht="15" hidden="1" customHeight="1">
      <c r="B487" s="49">
        <v>475</v>
      </c>
      <c r="C487" s="49" t="s">
        <v>164</v>
      </c>
      <c r="D487" s="49" t="s">
        <v>187</v>
      </c>
      <c r="E487" s="49">
        <v>6.2169999999999996</v>
      </c>
      <c r="F487" s="28">
        <v>80</v>
      </c>
      <c r="G487" s="28">
        <v>0</v>
      </c>
      <c r="H487" s="28">
        <v>0</v>
      </c>
      <c r="I487" s="28">
        <v>0</v>
      </c>
      <c r="J487" s="28">
        <v>80</v>
      </c>
      <c r="K487" s="28"/>
      <c r="L487" s="28">
        <v>1</v>
      </c>
      <c r="M487" s="28">
        <f t="shared" si="36"/>
        <v>497.35999999999996</v>
      </c>
      <c r="N487" s="28">
        <f t="shared" si="37"/>
        <v>0</v>
      </c>
      <c r="O487" s="27">
        <f t="shared" si="38"/>
        <v>0</v>
      </c>
      <c r="P487" s="27">
        <f t="shared" si="39"/>
        <v>0</v>
      </c>
      <c r="Q487" s="27">
        <f t="shared" si="40"/>
        <v>497.35999999999996</v>
      </c>
    </row>
    <row r="488" spans="2:17" ht="15" hidden="1" customHeight="1">
      <c r="B488" s="49">
        <v>476</v>
      </c>
      <c r="C488" s="37" t="s">
        <v>167</v>
      </c>
      <c r="D488" s="49" t="s">
        <v>187</v>
      </c>
      <c r="E488" s="49">
        <v>4.25</v>
      </c>
      <c r="F488" s="28">
        <v>30</v>
      </c>
      <c r="G488" s="28">
        <v>0</v>
      </c>
      <c r="H488" s="28">
        <v>0</v>
      </c>
      <c r="I488" s="28">
        <v>0</v>
      </c>
      <c r="J488" s="28">
        <v>30</v>
      </c>
      <c r="K488" s="28"/>
      <c r="L488" s="28">
        <v>1</v>
      </c>
      <c r="M488" s="28">
        <f t="shared" si="36"/>
        <v>127.5</v>
      </c>
      <c r="N488" s="28">
        <f t="shared" si="37"/>
        <v>0</v>
      </c>
      <c r="O488" s="27">
        <f t="shared" si="38"/>
        <v>0</v>
      </c>
      <c r="P488" s="27">
        <f t="shared" si="39"/>
        <v>0</v>
      </c>
      <c r="Q488" s="27">
        <f t="shared" si="40"/>
        <v>127.5</v>
      </c>
    </row>
    <row r="489" spans="2:17" ht="15" hidden="1" customHeight="1">
      <c r="B489" s="49">
        <v>477</v>
      </c>
      <c r="C489" s="49" t="s">
        <v>163</v>
      </c>
      <c r="D489" s="49" t="s">
        <v>187</v>
      </c>
      <c r="E489" s="49">
        <v>0.6</v>
      </c>
      <c r="F489" s="28">
        <v>513</v>
      </c>
      <c r="G489" s="28">
        <v>0</v>
      </c>
      <c r="H489" s="28">
        <v>0</v>
      </c>
      <c r="I489" s="28">
        <v>4</v>
      </c>
      <c r="J489" s="28">
        <v>509</v>
      </c>
      <c r="K489" s="28"/>
      <c r="L489" s="28">
        <v>1</v>
      </c>
      <c r="M489" s="28">
        <f t="shared" si="36"/>
        <v>307.8</v>
      </c>
      <c r="N489" s="28">
        <f t="shared" si="37"/>
        <v>0</v>
      </c>
      <c r="O489" s="27">
        <f t="shared" si="38"/>
        <v>0</v>
      </c>
      <c r="P489" s="27">
        <f t="shared" si="39"/>
        <v>2.4</v>
      </c>
      <c r="Q489" s="27">
        <f t="shared" si="40"/>
        <v>305.39999999999998</v>
      </c>
    </row>
    <row r="490" spans="2:17" ht="15" hidden="1" customHeight="1">
      <c r="B490" s="49">
        <v>478</v>
      </c>
      <c r="C490" s="37" t="s">
        <v>167</v>
      </c>
      <c r="D490" s="49" t="s">
        <v>186</v>
      </c>
      <c r="E490" s="49">
        <v>0.36699999999999999</v>
      </c>
      <c r="F490" s="28">
        <v>134</v>
      </c>
      <c r="G490" s="28">
        <v>0</v>
      </c>
      <c r="H490" s="28">
        <v>0</v>
      </c>
      <c r="I490" s="28">
        <v>47</v>
      </c>
      <c r="J490" s="28">
        <v>87</v>
      </c>
      <c r="K490" s="28" t="s">
        <v>313</v>
      </c>
      <c r="L490" s="28">
        <v>0</v>
      </c>
      <c r="M490" s="28">
        <f t="shared" si="36"/>
        <v>49.177999999999997</v>
      </c>
      <c r="N490" s="28">
        <f t="shared" si="37"/>
        <v>0</v>
      </c>
      <c r="O490" s="27">
        <f t="shared" si="38"/>
        <v>0</v>
      </c>
      <c r="P490" s="27">
        <f t="shared" si="39"/>
        <v>17.248999999999999</v>
      </c>
      <c r="Q490" s="27">
        <f t="shared" si="40"/>
        <v>31.928999999999998</v>
      </c>
    </row>
    <row r="491" spans="2:17" ht="15" hidden="1" customHeight="1">
      <c r="B491" s="49">
        <v>479</v>
      </c>
      <c r="C491" s="49" t="s">
        <v>171</v>
      </c>
      <c r="D491" s="49" t="s">
        <v>187</v>
      </c>
      <c r="E491" s="49">
        <v>1.75</v>
      </c>
      <c r="F491" s="28">
        <v>2207</v>
      </c>
      <c r="G491" s="28">
        <v>0</v>
      </c>
      <c r="H491" s="28">
        <v>0</v>
      </c>
      <c r="I491" s="28">
        <v>14</v>
      </c>
      <c r="J491" s="28">
        <v>2193</v>
      </c>
      <c r="K491" s="28"/>
      <c r="L491" s="28">
        <v>1</v>
      </c>
      <c r="M491" s="28">
        <f t="shared" si="36"/>
        <v>3862.25</v>
      </c>
      <c r="N491" s="28">
        <f t="shared" si="37"/>
        <v>0</v>
      </c>
      <c r="O491" s="27">
        <f t="shared" si="38"/>
        <v>0</v>
      </c>
      <c r="P491" s="27">
        <f t="shared" si="39"/>
        <v>24.5</v>
      </c>
      <c r="Q491" s="27">
        <f t="shared" si="40"/>
        <v>3837.75</v>
      </c>
    </row>
    <row r="492" spans="2:17" ht="15" hidden="1" customHeight="1">
      <c r="B492" s="49">
        <v>480</v>
      </c>
      <c r="C492" s="49" t="s">
        <v>163</v>
      </c>
      <c r="D492" s="49" t="s">
        <v>187</v>
      </c>
      <c r="E492" s="49">
        <v>7.3170000000000002</v>
      </c>
      <c r="F492" s="28">
        <v>33</v>
      </c>
      <c r="G492" s="28">
        <v>0</v>
      </c>
      <c r="H492" s="28">
        <v>0</v>
      </c>
      <c r="I492" s="28">
        <v>0</v>
      </c>
      <c r="J492" s="28">
        <v>33</v>
      </c>
      <c r="K492" s="28"/>
      <c r="L492" s="28">
        <v>1</v>
      </c>
      <c r="M492" s="28">
        <f t="shared" si="36"/>
        <v>241.46100000000001</v>
      </c>
      <c r="N492" s="28">
        <f t="shared" si="37"/>
        <v>0</v>
      </c>
      <c r="O492" s="27">
        <f t="shared" si="38"/>
        <v>0</v>
      </c>
      <c r="P492" s="27">
        <f t="shared" si="39"/>
        <v>0</v>
      </c>
      <c r="Q492" s="27">
        <f t="shared" si="40"/>
        <v>241.46100000000001</v>
      </c>
    </row>
    <row r="493" spans="2:17" ht="15" hidden="1" customHeight="1">
      <c r="B493" s="49">
        <v>481</v>
      </c>
      <c r="C493" s="49" t="s">
        <v>164</v>
      </c>
      <c r="D493" s="49" t="s">
        <v>187</v>
      </c>
      <c r="E493" s="49">
        <v>5.25</v>
      </c>
      <c r="F493" s="28">
        <v>80</v>
      </c>
      <c r="G493" s="28">
        <v>0</v>
      </c>
      <c r="H493" s="28">
        <v>0</v>
      </c>
      <c r="I493" s="28">
        <v>0</v>
      </c>
      <c r="J493" s="28">
        <v>80</v>
      </c>
      <c r="K493" s="28"/>
      <c r="L493" s="28">
        <v>1</v>
      </c>
      <c r="M493" s="28">
        <f t="shared" si="36"/>
        <v>420</v>
      </c>
      <c r="N493" s="28">
        <f t="shared" si="37"/>
        <v>0</v>
      </c>
      <c r="O493" s="27">
        <f t="shared" si="38"/>
        <v>0</v>
      </c>
      <c r="P493" s="27">
        <f t="shared" si="39"/>
        <v>0</v>
      </c>
      <c r="Q493" s="27">
        <f t="shared" si="40"/>
        <v>420</v>
      </c>
    </row>
    <row r="494" spans="2:17" ht="15" hidden="1" customHeight="1">
      <c r="B494" s="49">
        <v>482</v>
      </c>
      <c r="C494" s="49" t="s">
        <v>171</v>
      </c>
      <c r="D494" s="49" t="s">
        <v>187</v>
      </c>
      <c r="E494" s="49">
        <v>3.6669999999999998</v>
      </c>
      <c r="F494" s="28">
        <v>153</v>
      </c>
      <c r="G494" s="28">
        <v>0</v>
      </c>
      <c r="H494" s="28">
        <v>0</v>
      </c>
      <c r="I494" s="28">
        <v>0</v>
      </c>
      <c r="J494" s="28">
        <v>153</v>
      </c>
      <c r="K494" s="28"/>
      <c r="L494" s="28">
        <v>1</v>
      </c>
      <c r="M494" s="28">
        <f t="shared" si="36"/>
        <v>561.05099999999993</v>
      </c>
      <c r="N494" s="28">
        <f t="shared" si="37"/>
        <v>0</v>
      </c>
      <c r="O494" s="27">
        <f t="shared" si="38"/>
        <v>0</v>
      </c>
      <c r="P494" s="27">
        <f t="shared" si="39"/>
        <v>0</v>
      </c>
      <c r="Q494" s="27">
        <f t="shared" si="40"/>
        <v>561.05099999999993</v>
      </c>
    </row>
    <row r="495" spans="2:17" ht="15" hidden="1" customHeight="1">
      <c r="B495" s="49">
        <v>483</v>
      </c>
      <c r="C495" s="49" t="s">
        <v>164</v>
      </c>
      <c r="D495" s="49" t="s">
        <v>187</v>
      </c>
      <c r="E495" s="49">
        <v>4.367</v>
      </c>
      <c r="F495" s="28">
        <v>80</v>
      </c>
      <c r="G495" s="28">
        <v>0</v>
      </c>
      <c r="H495" s="28">
        <v>0</v>
      </c>
      <c r="I495" s="28">
        <v>0</v>
      </c>
      <c r="J495" s="28">
        <v>80</v>
      </c>
      <c r="K495" s="28"/>
      <c r="L495" s="28">
        <v>1</v>
      </c>
      <c r="M495" s="28">
        <f t="shared" si="36"/>
        <v>349.36</v>
      </c>
      <c r="N495" s="28">
        <f t="shared" si="37"/>
        <v>0</v>
      </c>
      <c r="O495" s="27">
        <f t="shared" si="38"/>
        <v>0</v>
      </c>
      <c r="P495" s="27">
        <f t="shared" si="39"/>
        <v>0</v>
      </c>
      <c r="Q495" s="27">
        <f t="shared" si="40"/>
        <v>349.36</v>
      </c>
    </row>
    <row r="496" spans="2:17" ht="15" hidden="1" customHeight="1">
      <c r="B496" s="49">
        <v>484</v>
      </c>
      <c r="C496" s="37" t="s">
        <v>167</v>
      </c>
      <c r="D496" s="49" t="s">
        <v>186</v>
      </c>
      <c r="E496" s="49">
        <v>0.68</v>
      </c>
      <c r="F496" s="28">
        <v>392</v>
      </c>
      <c r="G496" s="28">
        <v>0</v>
      </c>
      <c r="H496" s="28">
        <v>8</v>
      </c>
      <c r="I496" s="28">
        <v>0</v>
      </c>
      <c r="J496" s="28">
        <v>384</v>
      </c>
      <c r="K496" s="28" t="s">
        <v>314</v>
      </c>
      <c r="L496" s="28">
        <v>0</v>
      </c>
      <c r="M496" s="28">
        <f t="shared" si="36"/>
        <v>266.56</v>
      </c>
      <c r="N496" s="28">
        <f t="shared" si="37"/>
        <v>0</v>
      </c>
      <c r="O496" s="27">
        <f t="shared" si="38"/>
        <v>5.44</v>
      </c>
      <c r="P496" s="27">
        <f t="shared" si="39"/>
        <v>0</v>
      </c>
      <c r="Q496" s="27">
        <f t="shared" si="40"/>
        <v>261.12</v>
      </c>
    </row>
    <row r="497" spans="2:17" ht="15" hidden="1" customHeight="1">
      <c r="B497" s="49">
        <v>485</v>
      </c>
      <c r="C497" s="49" t="s">
        <v>166</v>
      </c>
      <c r="D497" s="49" t="s">
        <v>186</v>
      </c>
      <c r="E497" s="49">
        <v>8.0299999999999994</v>
      </c>
      <c r="F497" s="28">
        <v>1</v>
      </c>
      <c r="G497" s="28">
        <v>0</v>
      </c>
      <c r="H497" s="28">
        <v>0</v>
      </c>
      <c r="I497" s="28">
        <v>1</v>
      </c>
      <c r="J497" s="28">
        <v>0</v>
      </c>
      <c r="K497" s="28" t="s">
        <v>315</v>
      </c>
      <c r="L497" s="28">
        <v>0</v>
      </c>
      <c r="M497" s="28">
        <f t="shared" si="36"/>
        <v>8.0299999999999994</v>
      </c>
      <c r="N497" s="28">
        <f t="shared" si="37"/>
        <v>0</v>
      </c>
      <c r="O497" s="27">
        <f t="shared" si="38"/>
        <v>0</v>
      </c>
      <c r="P497" s="27">
        <f t="shared" si="39"/>
        <v>8.0299999999999994</v>
      </c>
      <c r="Q497" s="27">
        <f t="shared" si="40"/>
        <v>0</v>
      </c>
    </row>
    <row r="498" spans="2:17" ht="15" hidden="1" customHeight="1">
      <c r="B498" s="49">
        <v>486</v>
      </c>
      <c r="C498" s="49" t="s">
        <v>166</v>
      </c>
      <c r="D498" s="49" t="s">
        <v>186</v>
      </c>
      <c r="E498" s="49">
        <v>0.62</v>
      </c>
      <c r="F498" s="28">
        <v>1</v>
      </c>
      <c r="G498" s="28">
        <v>0</v>
      </c>
      <c r="H498" s="28">
        <v>0</v>
      </c>
      <c r="I498" s="28">
        <v>1</v>
      </c>
      <c r="J498" s="28">
        <v>0</v>
      </c>
      <c r="K498" s="28" t="s">
        <v>316</v>
      </c>
      <c r="L498" s="28">
        <v>0</v>
      </c>
      <c r="M498" s="28">
        <f t="shared" si="36"/>
        <v>0.62</v>
      </c>
      <c r="N498" s="28">
        <f t="shared" si="37"/>
        <v>0</v>
      </c>
      <c r="O498" s="27">
        <f t="shared" si="38"/>
        <v>0</v>
      </c>
      <c r="P498" s="27">
        <f t="shared" si="39"/>
        <v>0.62</v>
      </c>
      <c r="Q498" s="27">
        <f t="shared" si="40"/>
        <v>0</v>
      </c>
    </row>
    <row r="499" spans="2:17" ht="15" hidden="1" customHeight="1">
      <c r="B499" s="49">
        <v>487</v>
      </c>
      <c r="C499" s="49" t="s">
        <v>164</v>
      </c>
      <c r="D499" s="49" t="s">
        <v>187</v>
      </c>
      <c r="E499" s="49">
        <v>2.7</v>
      </c>
      <c r="F499" s="28">
        <v>80</v>
      </c>
      <c r="G499" s="28">
        <v>0</v>
      </c>
      <c r="H499" s="28">
        <v>0</v>
      </c>
      <c r="I499" s="28">
        <v>0</v>
      </c>
      <c r="J499" s="28">
        <v>80</v>
      </c>
      <c r="K499" s="28"/>
      <c r="L499" s="28">
        <v>1</v>
      </c>
      <c r="M499" s="28">
        <f t="shared" si="36"/>
        <v>216</v>
      </c>
      <c r="N499" s="28">
        <f t="shared" si="37"/>
        <v>0</v>
      </c>
      <c r="O499" s="27">
        <f t="shared" si="38"/>
        <v>0</v>
      </c>
      <c r="P499" s="27">
        <f t="shared" si="39"/>
        <v>0</v>
      </c>
      <c r="Q499" s="27">
        <f t="shared" si="40"/>
        <v>216</v>
      </c>
    </row>
    <row r="500" spans="2:17" ht="15" hidden="1" customHeight="1">
      <c r="B500" s="49">
        <v>488</v>
      </c>
      <c r="C500" s="49" t="s">
        <v>163</v>
      </c>
      <c r="D500" s="49" t="s">
        <v>187</v>
      </c>
      <c r="E500" s="49">
        <v>7.383</v>
      </c>
      <c r="F500" s="28">
        <v>33</v>
      </c>
      <c r="G500" s="28">
        <v>0</v>
      </c>
      <c r="H500" s="28">
        <v>0</v>
      </c>
      <c r="I500" s="28">
        <v>0</v>
      </c>
      <c r="J500" s="28">
        <v>33</v>
      </c>
      <c r="K500" s="28"/>
      <c r="L500" s="28">
        <v>1</v>
      </c>
      <c r="M500" s="28">
        <f t="shared" si="36"/>
        <v>243.63900000000001</v>
      </c>
      <c r="N500" s="28">
        <f t="shared" si="37"/>
        <v>0</v>
      </c>
      <c r="O500" s="27">
        <f t="shared" si="38"/>
        <v>0</v>
      </c>
      <c r="P500" s="27">
        <f t="shared" si="39"/>
        <v>0</v>
      </c>
      <c r="Q500" s="27">
        <f t="shared" si="40"/>
        <v>243.63900000000001</v>
      </c>
    </row>
    <row r="501" spans="2:17" ht="15" hidden="1" customHeight="1">
      <c r="B501" s="49">
        <v>489</v>
      </c>
      <c r="C501" s="49" t="s">
        <v>171</v>
      </c>
      <c r="D501" s="49" t="s">
        <v>187</v>
      </c>
      <c r="E501" s="49">
        <v>5.25</v>
      </c>
      <c r="F501" s="28">
        <v>1</v>
      </c>
      <c r="G501" s="28">
        <v>0</v>
      </c>
      <c r="H501" s="28">
        <v>0</v>
      </c>
      <c r="I501" s="28">
        <v>0</v>
      </c>
      <c r="J501" s="28">
        <v>1</v>
      </c>
      <c r="K501" s="28"/>
      <c r="L501" s="28">
        <v>1</v>
      </c>
      <c r="M501" s="28">
        <f t="shared" si="36"/>
        <v>5.25</v>
      </c>
      <c r="N501" s="28">
        <f t="shared" si="37"/>
        <v>0</v>
      </c>
      <c r="O501" s="27">
        <f t="shared" si="38"/>
        <v>0</v>
      </c>
      <c r="P501" s="27">
        <f t="shared" si="39"/>
        <v>0</v>
      </c>
      <c r="Q501" s="27">
        <f t="shared" si="40"/>
        <v>5.25</v>
      </c>
    </row>
    <row r="502" spans="2:17" ht="15" hidden="1" customHeight="1">
      <c r="B502" s="49">
        <v>490</v>
      </c>
      <c r="C502" s="49" t="s">
        <v>164</v>
      </c>
      <c r="D502" s="49" t="s">
        <v>187</v>
      </c>
      <c r="E502" s="49">
        <v>5.5330000000000004</v>
      </c>
      <c r="F502" s="28">
        <v>80</v>
      </c>
      <c r="G502" s="28">
        <v>0</v>
      </c>
      <c r="H502" s="28">
        <v>0</v>
      </c>
      <c r="I502" s="28">
        <v>0</v>
      </c>
      <c r="J502" s="28">
        <v>80</v>
      </c>
      <c r="K502" s="28"/>
      <c r="L502" s="28">
        <v>1</v>
      </c>
      <c r="M502" s="28">
        <f t="shared" si="36"/>
        <v>442.64000000000004</v>
      </c>
      <c r="N502" s="28">
        <f t="shared" si="37"/>
        <v>0</v>
      </c>
      <c r="O502" s="27">
        <f t="shared" si="38"/>
        <v>0</v>
      </c>
      <c r="P502" s="27">
        <f t="shared" si="39"/>
        <v>0</v>
      </c>
      <c r="Q502" s="27">
        <f t="shared" si="40"/>
        <v>442.64000000000004</v>
      </c>
    </row>
    <row r="503" spans="2:17" ht="15" hidden="1" customHeight="1">
      <c r="B503" s="49">
        <v>491</v>
      </c>
      <c r="C503" s="49" t="s">
        <v>163</v>
      </c>
      <c r="D503" s="49" t="s">
        <v>187</v>
      </c>
      <c r="E503" s="49">
        <v>7.0330000000000004</v>
      </c>
      <c r="F503" s="28">
        <v>33</v>
      </c>
      <c r="G503" s="28">
        <v>0</v>
      </c>
      <c r="H503" s="28">
        <v>0</v>
      </c>
      <c r="I503" s="28">
        <v>0</v>
      </c>
      <c r="J503" s="28">
        <v>33</v>
      </c>
      <c r="K503" s="28"/>
      <c r="L503" s="28">
        <v>1</v>
      </c>
      <c r="M503" s="28">
        <f t="shared" si="36"/>
        <v>232.089</v>
      </c>
      <c r="N503" s="28">
        <f t="shared" si="37"/>
        <v>0</v>
      </c>
      <c r="O503" s="27">
        <f t="shared" si="38"/>
        <v>0</v>
      </c>
      <c r="P503" s="27">
        <f t="shared" si="39"/>
        <v>0</v>
      </c>
      <c r="Q503" s="27">
        <f t="shared" si="40"/>
        <v>232.089</v>
      </c>
    </row>
    <row r="504" spans="2:17" ht="15" hidden="1" customHeight="1">
      <c r="B504" s="49">
        <v>492</v>
      </c>
      <c r="C504" s="49" t="s">
        <v>164</v>
      </c>
      <c r="D504" s="49" t="s">
        <v>187</v>
      </c>
      <c r="E504" s="49">
        <v>5.367</v>
      </c>
      <c r="F504" s="28">
        <v>80</v>
      </c>
      <c r="G504" s="28">
        <v>0</v>
      </c>
      <c r="H504" s="28">
        <v>0</v>
      </c>
      <c r="I504" s="28">
        <v>0</v>
      </c>
      <c r="J504" s="28">
        <v>80</v>
      </c>
      <c r="K504" s="28"/>
      <c r="L504" s="28">
        <v>1</v>
      </c>
      <c r="M504" s="28">
        <f t="shared" si="36"/>
        <v>429.36</v>
      </c>
      <c r="N504" s="28">
        <f t="shared" si="37"/>
        <v>0</v>
      </c>
      <c r="O504" s="27">
        <f t="shared" si="38"/>
        <v>0</v>
      </c>
      <c r="P504" s="27">
        <f t="shared" si="39"/>
        <v>0</v>
      </c>
      <c r="Q504" s="27">
        <f t="shared" si="40"/>
        <v>429.36</v>
      </c>
    </row>
    <row r="505" spans="2:17" ht="15" hidden="1" customHeight="1">
      <c r="B505" s="49">
        <v>493</v>
      </c>
      <c r="C505" s="49" t="s">
        <v>163</v>
      </c>
      <c r="D505" s="49" t="s">
        <v>187</v>
      </c>
      <c r="E505" s="49">
        <v>6.2169999999999996</v>
      </c>
      <c r="F505" s="28">
        <v>33</v>
      </c>
      <c r="G505" s="28">
        <v>0</v>
      </c>
      <c r="H505" s="28">
        <v>0</v>
      </c>
      <c r="I505" s="28">
        <v>0</v>
      </c>
      <c r="J505" s="28">
        <v>33</v>
      </c>
      <c r="K505" s="28"/>
      <c r="L505" s="28">
        <v>1</v>
      </c>
      <c r="M505" s="28">
        <f t="shared" si="36"/>
        <v>205.161</v>
      </c>
      <c r="N505" s="28">
        <f t="shared" si="37"/>
        <v>0</v>
      </c>
      <c r="O505" s="27">
        <f t="shared" si="38"/>
        <v>0</v>
      </c>
      <c r="P505" s="27">
        <f t="shared" si="39"/>
        <v>0</v>
      </c>
      <c r="Q505" s="27">
        <f t="shared" si="40"/>
        <v>205.161</v>
      </c>
    </row>
    <row r="506" spans="2:17" ht="15" hidden="1" customHeight="1">
      <c r="B506" s="49">
        <v>494</v>
      </c>
      <c r="C506" s="49" t="s">
        <v>171</v>
      </c>
      <c r="D506" s="49" t="s">
        <v>187</v>
      </c>
      <c r="E506" s="49">
        <v>2.3330000000000002</v>
      </c>
      <c r="F506" s="28">
        <v>84</v>
      </c>
      <c r="G506" s="28">
        <v>0</v>
      </c>
      <c r="H506" s="28">
        <v>0</v>
      </c>
      <c r="I506" s="28">
        <v>0</v>
      </c>
      <c r="J506" s="28">
        <v>84</v>
      </c>
      <c r="K506" s="28"/>
      <c r="L506" s="28">
        <v>1</v>
      </c>
      <c r="M506" s="28">
        <f t="shared" si="36"/>
        <v>195.97200000000001</v>
      </c>
      <c r="N506" s="28">
        <f t="shared" si="37"/>
        <v>0</v>
      </c>
      <c r="O506" s="27">
        <f t="shared" si="38"/>
        <v>0</v>
      </c>
      <c r="P506" s="27">
        <f t="shared" si="39"/>
        <v>0</v>
      </c>
      <c r="Q506" s="27">
        <f t="shared" si="40"/>
        <v>195.97200000000001</v>
      </c>
    </row>
    <row r="507" spans="2:17" ht="15" hidden="1" customHeight="1">
      <c r="B507" s="49">
        <v>495</v>
      </c>
      <c r="C507" s="49" t="s">
        <v>171</v>
      </c>
      <c r="D507" s="49" t="s">
        <v>187</v>
      </c>
      <c r="E507" s="49">
        <v>2.1829999999999998</v>
      </c>
      <c r="F507" s="28">
        <v>149</v>
      </c>
      <c r="G507" s="28">
        <v>0</v>
      </c>
      <c r="H507" s="28">
        <v>0</v>
      </c>
      <c r="I507" s="28">
        <v>0</v>
      </c>
      <c r="J507" s="28">
        <v>149</v>
      </c>
      <c r="K507" s="28"/>
      <c r="L507" s="28">
        <v>1</v>
      </c>
      <c r="M507" s="28">
        <f t="shared" si="36"/>
        <v>325.267</v>
      </c>
      <c r="N507" s="28">
        <f t="shared" si="37"/>
        <v>0</v>
      </c>
      <c r="O507" s="27">
        <f t="shared" si="38"/>
        <v>0</v>
      </c>
      <c r="P507" s="27">
        <f t="shared" si="39"/>
        <v>0</v>
      </c>
      <c r="Q507" s="27">
        <f t="shared" si="40"/>
        <v>325.267</v>
      </c>
    </row>
    <row r="508" spans="2:17" ht="15" hidden="1" customHeight="1">
      <c r="B508" s="49">
        <v>496</v>
      </c>
      <c r="C508" s="49" t="s">
        <v>163</v>
      </c>
      <c r="D508" s="49" t="s">
        <v>187</v>
      </c>
      <c r="E508" s="49">
        <v>3.2</v>
      </c>
      <c r="F508" s="28">
        <v>53</v>
      </c>
      <c r="G508" s="28">
        <v>0</v>
      </c>
      <c r="H508" s="28">
        <v>0</v>
      </c>
      <c r="I508" s="28">
        <v>0</v>
      </c>
      <c r="J508" s="28">
        <v>53</v>
      </c>
      <c r="K508" s="28"/>
      <c r="L508" s="28">
        <v>1</v>
      </c>
      <c r="M508" s="28">
        <f t="shared" si="36"/>
        <v>169.60000000000002</v>
      </c>
      <c r="N508" s="28">
        <f t="shared" si="37"/>
        <v>0</v>
      </c>
      <c r="O508" s="27">
        <f t="shared" si="38"/>
        <v>0</v>
      </c>
      <c r="P508" s="27">
        <f t="shared" si="39"/>
        <v>0</v>
      </c>
      <c r="Q508" s="27">
        <f t="shared" si="40"/>
        <v>169.60000000000002</v>
      </c>
    </row>
    <row r="509" spans="2:17" ht="15" hidden="1" customHeight="1">
      <c r="B509" s="49">
        <v>497</v>
      </c>
      <c r="C509" s="49" t="s">
        <v>164</v>
      </c>
      <c r="D509" s="49" t="s">
        <v>187</v>
      </c>
      <c r="E509" s="49">
        <v>4.2169999999999996</v>
      </c>
      <c r="F509" s="28">
        <v>2</v>
      </c>
      <c r="G509" s="28">
        <v>0</v>
      </c>
      <c r="H509" s="28">
        <v>0</v>
      </c>
      <c r="I509" s="28">
        <v>1</v>
      </c>
      <c r="J509" s="28">
        <v>1</v>
      </c>
      <c r="K509" s="28"/>
      <c r="L509" s="28">
        <v>1</v>
      </c>
      <c r="M509" s="28">
        <f t="shared" si="36"/>
        <v>8.4339999999999993</v>
      </c>
      <c r="N509" s="28">
        <f t="shared" si="37"/>
        <v>0</v>
      </c>
      <c r="O509" s="27">
        <f t="shared" si="38"/>
        <v>0</v>
      </c>
      <c r="P509" s="27">
        <f t="shared" si="39"/>
        <v>4.2169999999999996</v>
      </c>
      <c r="Q509" s="27">
        <f t="shared" si="40"/>
        <v>4.2169999999999996</v>
      </c>
    </row>
    <row r="510" spans="2:17" ht="15" hidden="1" customHeight="1">
      <c r="B510" s="49">
        <v>498</v>
      </c>
      <c r="C510" s="49" t="s">
        <v>171</v>
      </c>
      <c r="D510" s="49" t="s">
        <v>187</v>
      </c>
      <c r="E510" s="49">
        <v>3.6669999999999998</v>
      </c>
      <c r="F510" s="28">
        <v>139</v>
      </c>
      <c r="G510" s="28">
        <v>0</v>
      </c>
      <c r="H510" s="28">
        <v>0</v>
      </c>
      <c r="I510" s="28">
        <v>0</v>
      </c>
      <c r="J510" s="28">
        <v>139</v>
      </c>
      <c r="K510" s="28"/>
      <c r="L510" s="28">
        <v>1</v>
      </c>
      <c r="M510" s="28">
        <f t="shared" si="36"/>
        <v>509.71299999999997</v>
      </c>
      <c r="N510" s="28">
        <f t="shared" si="37"/>
        <v>0</v>
      </c>
      <c r="O510" s="27">
        <f t="shared" si="38"/>
        <v>0</v>
      </c>
      <c r="P510" s="27">
        <f t="shared" si="39"/>
        <v>0</v>
      </c>
      <c r="Q510" s="27">
        <f t="shared" si="40"/>
        <v>509.71299999999997</v>
      </c>
    </row>
    <row r="511" spans="2:17" ht="15" hidden="1" customHeight="1">
      <c r="B511" s="49">
        <v>499</v>
      </c>
      <c r="C511" s="49" t="s">
        <v>171</v>
      </c>
      <c r="D511" s="49" t="s">
        <v>187</v>
      </c>
      <c r="E511" s="49">
        <v>1.333</v>
      </c>
      <c r="F511" s="28">
        <v>82</v>
      </c>
      <c r="G511" s="28">
        <v>0</v>
      </c>
      <c r="H511" s="28">
        <v>0</v>
      </c>
      <c r="I511" s="28">
        <v>0</v>
      </c>
      <c r="J511" s="28">
        <v>82</v>
      </c>
      <c r="K511" s="28"/>
      <c r="L511" s="28">
        <v>1</v>
      </c>
      <c r="M511" s="28">
        <f t="shared" si="36"/>
        <v>109.306</v>
      </c>
      <c r="N511" s="28">
        <f t="shared" si="37"/>
        <v>0</v>
      </c>
      <c r="O511" s="27">
        <f t="shared" si="38"/>
        <v>0</v>
      </c>
      <c r="P511" s="27">
        <f t="shared" si="39"/>
        <v>0</v>
      </c>
      <c r="Q511" s="27">
        <f t="shared" si="40"/>
        <v>109.306</v>
      </c>
    </row>
    <row r="512" spans="2:17" ht="15" hidden="1" customHeight="1">
      <c r="B512" s="49">
        <v>500</v>
      </c>
      <c r="C512" s="49" t="s">
        <v>164</v>
      </c>
      <c r="D512" s="49" t="s">
        <v>187</v>
      </c>
      <c r="E512" s="49">
        <v>5.75</v>
      </c>
      <c r="F512" s="28">
        <v>80</v>
      </c>
      <c r="G512" s="28">
        <v>0</v>
      </c>
      <c r="H512" s="28">
        <v>0</v>
      </c>
      <c r="I512" s="28">
        <v>0</v>
      </c>
      <c r="J512" s="28">
        <v>80</v>
      </c>
      <c r="K512" s="28"/>
      <c r="L512" s="28">
        <v>1</v>
      </c>
      <c r="M512" s="28">
        <f t="shared" si="36"/>
        <v>460</v>
      </c>
      <c r="N512" s="28">
        <f t="shared" si="37"/>
        <v>0</v>
      </c>
      <c r="O512" s="27">
        <f t="shared" si="38"/>
        <v>0</v>
      </c>
      <c r="P512" s="27">
        <f t="shared" si="39"/>
        <v>0</v>
      </c>
      <c r="Q512" s="27">
        <f t="shared" si="40"/>
        <v>460</v>
      </c>
    </row>
    <row r="513" spans="2:17" ht="15" hidden="1" customHeight="1">
      <c r="B513" s="49">
        <v>501</v>
      </c>
      <c r="C513" s="49" t="s">
        <v>171</v>
      </c>
      <c r="D513" s="49" t="s">
        <v>187</v>
      </c>
      <c r="E513" s="49">
        <v>7.1669999999999998</v>
      </c>
      <c r="F513" s="28">
        <v>141</v>
      </c>
      <c r="G513" s="28">
        <v>0</v>
      </c>
      <c r="H513" s="28">
        <v>0</v>
      </c>
      <c r="I513" s="28">
        <v>0</v>
      </c>
      <c r="J513" s="28">
        <v>141</v>
      </c>
      <c r="K513" s="28"/>
      <c r="L513" s="28">
        <v>1</v>
      </c>
      <c r="M513" s="28">
        <f t="shared" si="36"/>
        <v>1010.547</v>
      </c>
      <c r="N513" s="28">
        <f t="shared" si="37"/>
        <v>0</v>
      </c>
      <c r="O513" s="27">
        <f t="shared" si="38"/>
        <v>0</v>
      </c>
      <c r="P513" s="27">
        <f t="shared" si="39"/>
        <v>0</v>
      </c>
      <c r="Q513" s="27">
        <f t="shared" si="40"/>
        <v>1010.547</v>
      </c>
    </row>
    <row r="514" spans="2:17" ht="15" hidden="1" customHeight="1">
      <c r="B514" s="49">
        <v>502</v>
      </c>
      <c r="C514" s="49" t="s">
        <v>164</v>
      </c>
      <c r="D514" s="49" t="s">
        <v>187</v>
      </c>
      <c r="E514" s="49">
        <v>4.5830000000000002</v>
      </c>
      <c r="F514" s="28">
        <v>28</v>
      </c>
      <c r="G514" s="28">
        <v>0</v>
      </c>
      <c r="H514" s="28">
        <v>0</v>
      </c>
      <c r="I514" s="28">
        <v>0</v>
      </c>
      <c r="J514" s="28">
        <v>28</v>
      </c>
      <c r="K514" s="28"/>
      <c r="L514" s="28">
        <v>1</v>
      </c>
      <c r="M514" s="28">
        <f t="shared" si="36"/>
        <v>128.32400000000001</v>
      </c>
      <c r="N514" s="28">
        <f t="shared" si="37"/>
        <v>0</v>
      </c>
      <c r="O514" s="27">
        <f t="shared" si="38"/>
        <v>0</v>
      </c>
      <c r="P514" s="27">
        <f t="shared" si="39"/>
        <v>0</v>
      </c>
      <c r="Q514" s="27">
        <f t="shared" si="40"/>
        <v>128.32400000000001</v>
      </c>
    </row>
    <row r="515" spans="2:17" ht="15" hidden="1" customHeight="1">
      <c r="B515" s="49">
        <v>503</v>
      </c>
      <c r="C515" s="49" t="s">
        <v>164</v>
      </c>
      <c r="D515" s="49" t="s">
        <v>187</v>
      </c>
      <c r="E515" s="49">
        <v>4.5830000000000002</v>
      </c>
      <c r="F515" s="28">
        <v>63</v>
      </c>
      <c r="G515" s="28">
        <v>0</v>
      </c>
      <c r="H515" s="28">
        <v>0</v>
      </c>
      <c r="I515" s="28">
        <v>0</v>
      </c>
      <c r="J515" s="28">
        <v>63</v>
      </c>
      <c r="K515" s="28"/>
      <c r="L515" s="28">
        <v>1</v>
      </c>
      <c r="M515" s="28">
        <f t="shared" si="36"/>
        <v>288.72899999999998</v>
      </c>
      <c r="N515" s="28">
        <f t="shared" si="37"/>
        <v>0</v>
      </c>
      <c r="O515" s="27">
        <f t="shared" si="38"/>
        <v>0</v>
      </c>
      <c r="P515" s="27">
        <f t="shared" si="39"/>
        <v>0</v>
      </c>
      <c r="Q515" s="27">
        <f t="shared" si="40"/>
        <v>288.72899999999998</v>
      </c>
    </row>
    <row r="516" spans="2:17" ht="15" hidden="1" customHeight="1">
      <c r="B516" s="49">
        <v>504</v>
      </c>
      <c r="C516" s="49" t="s">
        <v>163</v>
      </c>
      <c r="D516" s="49" t="s">
        <v>187</v>
      </c>
      <c r="E516" s="49">
        <v>0.95</v>
      </c>
      <c r="F516" s="28">
        <v>722</v>
      </c>
      <c r="G516" s="28">
        <v>0</v>
      </c>
      <c r="H516" s="28">
        <v>0</v>
      </c>
      <c r="I516" s="28">
        <v>3</v>
      </c>
      <c r="J516" s="28">
        <v>719</v>
      </c>
      <c r="K516" s="28"/>
      <c r="L516" s="28">
        <v>1</v>
      </c>
      <c r="M516" s="28">
        <f t="shared" si="36"/>
        <v>685.9</v>
      </c>
      <c r="N516" s="28">
        <f t="shared" si="37"/>
        <v>0</v>
      </c>
      <c r="O516" s="27">
        <f t="shared" si="38"/>
        <v>0</v>
      </c>
      <c r="P516" s="27">
        <f t="shared" si="39"/>
        <v>2.8499999999999996</v>
      </c>
      <c r="Q516" s="27">
        <f t="shared" si="40"/>
        <v>683.05</v>
      </c>
    </row>
    <row r="517" spans="2:17" ht="15" hidden="1" customHeight="1">
      <c r="B517" s="49">
        <v>505</v>
      </c>
      <c r="C517" s="49" t="s">
        <v>166</v>
      </c>
      <c r="D517" s="49" t="s">
        <v>186</v>
      </c>
      <c r="E517" s="49">
        <v>4.5999999999999996</v>
      </c>
      <c r="F517" s="28">
        <v>88</v>
      </c>
      <c r="G517" s="28">
        <v>0</v>
      </c>
      <c r="H517" s="28">
        <v>0</v>
      </c>
      <c r="I517" s="28">
        <v>0</v>
      </c>
      <c r="J517" s="28">
        <v>88</v>
      </c>
      <c r="K517" s="28" t="s">
        <v>317</v>
      </c>
      <c r="L517" s="28">
        <v>0</v>
      </c>
      <c r="M517" s="28">
        <f t="shared" si="36"/>
        <v>404.79999999999995</v>
      </c>
      <c r="N517" s="28">
        <f t="shared" si="37"/>
        <v>0</v>
      </c>
      <c r="O517" s="27">
        <f t="shared" si="38"/>
        <v>0</v>
      </c>
      <c r="P517" s="27">
        <f t="shared" si="39"/>
        <v>0</v>
      </c>
      <c r="Q517" s="27">
        <f t="shared" si="40"/>
        <v>404.79999999999995</v>
      </c>
    </row>
    <row r="518" spans="2:17" ht="15" hidden="1" customHeight="1">
      <c r="B518" s="49">
        <v>506</v>
      </c>
      <c r="C518" s="49" t="s">
        <v>171</v>
      </c>
      <c r="D518" s="49" t="s">
        <v>187</v>
      </c>
      <c r="E518" s="49">
        <v>6</v>
      </c>
      <c r="F518" s="28">
        <v>87</v>
      </c>
      <c r="G518" s="28">
        <v>0</v>
      </c>
      <c r="H518" s="28">
        <v>0</v>
      </c>
      <c r="I518" s="28">
        <v>0</v>
      </c>
      <c r="J518" s="28">
        <v>87</v>
      </c>
      <c r="K518" s="28"/>
      <c r="L518" s="28">
        <v>1</v>
      </c>
      <c r="M518" s="28">
        <f t="shared" si="36"/>
        <v>522</v>
      </c>
      <c r="N518" s="28">
        <f t="shared" si="37"/>
        <v>0</v>
      </c>
      <c r="O518" s="27">
        <f t="shared" si="38"/>
        <v>0</v>
      </c>
      <c r="P518" s="27">
        <f t="shared" si="39"/>
        <v>0</v>
      </c>
      <c r="Q518" s="27">
        <f t="shared" si="40"/>
        <v>522</v>
      </c>
    </row>
    <row r="519" spans="2:17" ht="15" hidden="1" customHeight="1">
      <c r="B519" s="49">
        <v>507</v>
      </c>
      <c r="C519" s="49" t="s">
        <v>171</v>
      </c>
      <c r="D519" s="49" t="s">
        <v>187</v>
      </c>
      <c r="E519" s="49">
        <v>6.3330000000000002</v>
      </c>
      <c r="F519" s="28">
        <v>87</v>
      </c>
      <c r="G519" s="28">
        <v>0</v>
      </c>
      <c r="H519" s="28">
        <v>0</v>
      </c>
      <c r="I519" s="28">
        <v>0</v>
      </c>
      <c r="J519" s="28">
        <v>87</v>
      </c>
      <c r="K519" s="28"/>
      <c r="L519" s="28">
        <v>1</v>
      </c>
      <c r="M519" s="28">
        <f t="shared" si="36"/>
        <v>550.971</v>
      </c>
      <c r="N519" s="28">
        <f t="shared" si="37"/>
        <v>0</v>
      </c>
      <c r="O519" s="27">
        <f t="shared" si="38"/>
        <v>0</v>
      </c>
      <c r="P519" s="27">
        <f t="shared" si="39"/>
        <v>0</v>
      </c>
      <c r="Q519" s="27">
        <f t="shared" si="40"/>
        <v>550.971</v>
      </c>
    </row>
    <row r="520" spans="2:17" ht="15" hidden="1" customHeight="1">
      <c r="B520" s="49">
        <v>508</v>
      </c>
      <c r="C520" s="49" t="s">
        <v>171</v>
      </c>
      <c r="D520" s="49" t="s">
        <v>187</v>
      </c>
      <c r="E520" s="49">
        <v>6.8330000000000002</v>
      </c>
      <c r="F520" s="28">
        <v>87</v>
      </c>
      <c r="G520" s="28">
        <v>0</v>
      </c>
      <c r="H520" s="28">
        <v>0</v>
      </c>
      <c r="I520" s="28">
        <v>0</v>
      </c>
      <c r="J520" s="28">
        <v>87</v>
      </c>
      <c r="K520" s="28"/>
      <c r="L520" s="28">
        <v>1</v>
      </c>
      <c r="M520" s="28">
        <f t="shared" si="36"/>
        <v>594.471</v>
      </c>
      <c r="N520" s="28">
        <f t="shared" si="37"/>
        <v>0</v>
      </c>
      <c r="O520" s="27">
        <f t="shared" si="38"/>
        <v>0</v>
      </c>
      <c r="P520" s="27">
        <f t="shared" si="39"/>
        <v>0</v>
      </c>
      <c r="Q520" s="27">
        <f t="shared" si="40"/>
        <v>594.471</v>
      </c>
    </row>
    <row r="521" spans="2:17" ht="15" hidden="1" customHeight="1">
      <c r="B521" s="49">
        <v>509</v>
      </c>
      <c r="C521" s="49" t="s">
        <v>171</v>
      </c>
      <c r="D521" s="49" t="s">
        <v>186</v>
      </c>
      <c r="E521" s="49">
        <v>0</v>
      </c>
      <c r="F521" s="28">
        <v>0</v>
      </c>
      <c r="G521" s="28">
        <v>0</v>
      </c>
      <c r="H521" s="28">
        <v>0</v>
      </c>
      <c r="I521" s="28">
        <v>0</v>
      </c>
      <c r="J521" s="28">
        <v>0</v>
      </c>
      <c r="K521" s="28" t="s">
        <v>318</v>
      </c>
      <c r="L521" s="28">
        <v>0</v>
      </c>
      <c r="M521" s="28">
        <f t="shared" si="36"/>
        <v>0</v>
      </c>
      <c r="N521" s="28">
        <f t="shared" si="37"/>
        <v>0</v>
      </c>
      <c r="O521" s="27">
        <f t="shared" si="38"/>
        <v>0</v>
      </c>
      <c r="P521" s="27">
        <f t="shared" si="39"/>
        <v>0</v>
      </c>
      <c r="Q521" s="27">
        <f t="shared" si="40"/>
        <v>0</v>
      </c>
    </row>
    <row r="522" spans="2:17" ht="15" hidden="1" customHeight="1">
      <c r="B522" s="49">
        <v>510</v>
      </c>
      <c r="C522" s="49" t="s">
        <v>163</v>
      </c>
      <c r="D522" s="49" t="s">
        <v>187</v>
      </c>
      <c r="E522" s="49">
        <v>1.2330000000000001</v>
      </c>
      <c r="F522" s="28">
        <v>1</v>
      </c>
      <c r="G522" s="28">
        <v>0</v>
      </c>
      <c r="H522" s="28">
        <v>0</v>
      </c>
      <c r="I522" s="28">
        <v>0</v>
      </c>
      <c r="J522" s="28">
        <v>1</v>
      </c>
      <c r="K522" s="28"/>
      <c r="L522" s="28">
        <v>1</v>
      </c>
      <c r="M522" s="28">
        <f t="shared" si="36"/>
        <v>1.2330000000000001</v>
      </c>
      <c r="N522" s="28">
        <f t="shared" si="37"/>
        <v>0</v>
      </c>
      <c r="O522" s="27">
        <f t="shared" si="38"/>
        <v>0</v>
      </c>
      <c r="P522" s="27">
        <f t="shared" si="39"/>
        <v>0</v>
      </c>
      <c r="Q522" s="27">
        <f t="shared" si="40"/>
        <v>1.2330000000000001</v>
      </c>
    </row>
    <row r="523" spans="2:17" ht="15" hidden="1" customHeight="1">
      <c r="B523" s="49">
        <v>511</v>
      </c>
      <c r="C523" s="49" t="s">
        <v>171</v>
      </c>
      <c r="D523" s="49" t="s">
        <v>187</v>
      </c>
      <c r="E523" s="49">
        <v>1.7170000000000001</v>
      </c>
      <c r="F523" s="28">
        <v>120</v>
      </c>
      <c r="G523" s="28">
        <v>0</v>
      </c>
      <c r="H523" s="28">
        <v>0</v>
      </c>
      <c r="I523" s="28">
        <v>0</v>
      </c>
      <c r="J523" s="28">
        <v>120</v>
      </c>
      <c r="K523" s="28"/>
      <c r="L523" s="28">
        <v>1</v>
      </c>
      <c r="M523" s="28">
        <f t="shared" si="36"/>
        <v>206.04000000000002</v>
      </c>
      <c r="N523" s="28">
        <f t="shared" si="37"/>
        <v>0</v>
      </c>
      <c r="O523" s="27">
        <f t="shared" si="38"/>
        <v>0</v>
      </c>
      <c r="P523" s="27">
        <f t="shared" si="39"/>
        <v>0</v>
      </c>
      <c r="Q523" s="27">
        <f t="shared" si="40"/>
        <v>206.04000000000002</v>
      </c>
    </row>
    <row r="524" spans="2:17" ht="15" hidden="1" customHeight="1">
      <c r="B524" s="49">
        <v>512</v>
      </c>
      <c r="C524" s="49" t="s">
        <v>164</v>
      </c>
      <c r="D524" s="49" t="s">
        <v>187</v>
      </c>
      <c r="E524" s="49">
        <v>1.8169999999999999</v>
      </c>
      <c r="F524" s="28">
        <v>49</v>
      </c>
      <c r="G524" s="28">
        <v>0</v>
      </c>
      <c r="H524" s="28">
        <v>0</v>
      </c>
      <c r="I524" s="28">
        <v>0</v>
      </c>
      <c r="J524" s="28">
        <v>49</v>
      </c>
      <c r="K524" s="28"/>
      <c r="L524" s="28">
        <v>1</v>
      </c>
      <c r="M524" s="28">
        <f t="shared" si="36"/>
        <v>89.033000000000001</v>
      </c>
      <c r="N524" s="28">
        <f t="shared" si="37"/>
        <v>0</v>
      </c>
      <c r="O524" s="27">
        <f t="shared" si="38"/>
        <v>0</v>
      </c>
      <c r="P524" s="27">
        <f t="shared" si="39"/>
        <v>0</v>
      </c>
      <c r="Q524" s="27">
        <f t="shared" si="40"/>
        <v>89.033000000000001</v>
      </c>
    </row>
    <row r="525" spans="2:17" ht="15" hidden="1" customHeight="1">
      <c r="B525" s="49">
        <v>513</v>
      </c>
      <c r="C525" s="49" t="s">
        <v>171</v>
      </c>
      <c r="D525" s="49" t="s">
        <v>187</v>
      </c>
      <c r="E525" s="49">
        <v>1.75</v>
      </c>
      <c r="F525" s="28">
        <v>3</v>
      </c>
      <c r="G525" s="28">
        <v>0</v>
      </c>
      <c r="H525" s="28">
        <v>0</v>
      </c>
      <c r="I525" s="28">
        <v>0</v>
      </c>
      <c r="J525" s="28">
        <v>3</v>
      </c>
      <c r="K525" s="28"/>
      <c r="L525" s="28">
        <v>1</v>
      </c>
      <c r="M525" s="28">
        <f t="shared" ref="M525:M546" si="41">E525*F525</f>
        <v>5.25</v>
      </c>
      <c r="N525" s="28">
        <f t="shared" ref="N525:N546" si="42">E525*G525</f>
        <v>0</v>
      </c>
      <c r="O525" s="27">
        <f t="shared" ref="O525:O546" si="43">E525*H525</f>
        <v>0</v>
      </c>
      <c r="P525" s="27">
        <f t="shared" ref="P525:P546" si="44">E525*I525</f>
        <v>0</v>
      </c>
      <c r="Q525" s="27">
        <f t="shared" ref="Q525:Q546" si="45">E525*J525</f>
        <v>5.25</v>
      </c>
    </row>
    <row r="526" spans="2:17" ht="15" hidden="1" customHeight="1">
      <c r="B526" s="49">
        <v>514</v>
      </c>
      <c r="C526" s="49" t="s">
        <v>163</v>
      </c>
      <c r="D526" s="49" t="s">
        <v>187</v>
      </c>
      <c r="E526" s="49">
        <v>1.7829999999999999</v>
      </c>
      <c r="F526" s="28">
        <v>883</v>
      </c>
      <c r="G526" s="28">
        <v>0</v>
      </c>
      <c r="H526" s="28">
        <v>0</v>
      </c>
      <c r="I526" s="28">
        <v>4</v>
      </c>
      <c r="J526" s="28">
        <v>879</v>
      </c>
      <c r="K526" s="28"/>
      <c r="L526" s="28">
        <v>1</v>
      </c>
      <c r="M526" s="28">
        <f t="shared" si="41"/>
        <v>1574.3889999999999</v>
      </c>
      <c r="N526" s="28">
        <f t="shared" si="42"/>
        <v>0</v>
      </c>
      <c r="O526" s="27">
        <f t="shared" si="43"/>
        <v>0</v>
      </c>
      <c r="P526" s="27">
        <f t="shared" si="44"/>
        <v>7.1319999999999997</v>
      </c>
      <c r="Q526" s="27">
        <f t="shared" si="45"/>
        <v>1567.2569999999998</v>
      </c>
    </row>
    <row r="527" spans="2:17" ht="15" hidden="1" customHeight="1">
      <c r="B527" s="49">
        <v>515</v>
      </c>
      <c r="C527" s="49" t="s">
        <v>164</v>
      </c>
      <c r="D527" s="49" t="s">
        <v>187</v>
      </c>
      <c r="E527" s="49">
        <v>4.0999999999999996</v>
      </c>
      <c r="F527" s="28">
        <v>78</v>
      </c>
      <c r="G527" s="28">
        <v>0</v>
      </c>
      <c r="H527" s="28">
        <v>0</v>
      </c>
      <c r="I527" s="28">
        <v>0</v>
      </c>
      <c r="J527" s="28">
        <v>78</v>
      </c>
      <c r="K527" s="28"/>
      <c r="L527" s="28">
        <v>1</v>
      </c>
      <c r="M527" s="28">
        <f t="shared" si="41"/>
        <v>319.79999999999995</v>
      </c>
      <c r="N527" s="28">
        <f t="shared" si="42"/>
        <v>0</v>
      </c>
      <c r="O527" s="27">
        <f t="shared" si="43"/>
        <v>0</v>
      </c>
      <c r="P527" s="27">
        <f t="shared" si="44"/>
        <v>0</v>
      </c>
      <c r="Q527" s="27">
        <f t="shared" si="45"/>
        <v>319.79999999999995</v>
      </c>
    </row>
    <row r="528" spans="2:17" ht="15" hidden="1" customHeight="1">
      <c r="B528" s="49">
        <v>516</v>
      </c>
      <c r="C528" s="49" t="s">
        <v>171</v>
      </c>
      <c r="D528" s="49" t="s">
        <v>187</v>
      </c>
      <c r="E528" s="49">
        <v>1.583</v>
      </c>
      <c r="F528" s="28">
        <v>97</v>
      </c>
      <c r="G528" s="28">
        <v>0</v>
      </c>
      <c r="H528" s="28">
        <v>0</v>
      </c>
      <c r="I528" s="28">
        <v>0</v>
      </c>
      <c r="J528" s="28">
        <v>97</v>
      </c>
      <c r="K528" s="28"/>
      <c r="L528" s="28">
        <v>1</v>
      </c>
      <c r="M528" s="28">
        <f t="shared" si="41"/>
        <v>153.55099999999999</v>
      </c>
      <c r="N528" s="28">
        <f t="shared" si="42"/>
        <v>0</v>
      </c>
      <c r="O528" s="27">
        <f t="shared" si="43"/>
        <v>0</v>
      </c>
      <c r="P528" s="27">
        <f t="shared" si="44"/>
        <v>0</v>
      </c>
      <c r="Q528" s="27">
        <f t="shared" si="45"/>
        <v>153.55099999999999</v>
      </c>
    </row>
    <row r="529" spans="2:17" ht="15" hidden="1" customHeight="1">
      <c r="B529" s="49">
        <v>517</v>
      </c>
      <c r="C529" s="49" t="s">
        <v>171</v>
      </c>
      <c r="D529" s="49" t="s">
        <v>187</v>
      </c>
      <c r="E529" s="49">
        <v>2</v>
      </c>
      <c r="F529" s="28">
        <v>53</v>
      </c>
      <c r="G529" s="28">
        <v>0</v>
      </c>
      <c r="H529" s="28">
        <v>0</v>
      </c>
      <c r="I529" s="28">
        <v>0</v>
      </c>
      <c r="J529" s="28">
        <v>53</v>
      </c>
      <c r="K529" s="28"/>
      <c r="L529" s="28">
        <v>1</v>
      </c>
      <c r="M529" s="28">
        <f t="shared" si="41"/>
        <v>106</v>
      </c>
      <c r="N529" s="28">
        <f t="shared" si="42"/>
        <v>0</v>
      </c>
      <c r="O529" s="27">
        <f t="shared" si="43"/>
        <v>0</v>
      </c>
      <c r="P529" s="27">
        <f t="shared" si="44"/>
        <v>0</v>
      </c>
      <c r="Q529" s="27">
        <f t="shared" si="45"/>
        <v>106</v>
      </c>
    </row>
    <row r="530" spans="2:17" ht="15" hidden="1" customHeight="1">
      <c r="B530" s="49">
        <v>518</v>
      </c>
      <c r="C530" s="49" t="s">
        <v>166</v>
      </c>
      <c r="D530" s="49" t="s">
        <v>186</v>
      </c>
      <c r="E530" s="49">
        <v>1.22</v>
      </c>
      <c r="F530" s="28">
        <v>7</v>
      </c>
      <c r="G530" s="28">
        <v>0</v>
      </c>
      <c r="H530" s="28">
        <v>0</v>
      </c>
      <c r="I530" s="28">
        <v>7</v>
      </c>
      <c r="J530" s="28">
        <v>0</v>
      </c>
      <c r="K530" s="28" t="s">
        <v>319</v>
      </c>
      <c r="L530" s="28">
        <v>0</v>
      </c>
      <c r="M530" s="28">
        <f t="shared" si="41"/>
        <v>8.5399999999999991</v>
      </c>
      <c r="N530" s="28">
        <f t="shared" si="42"/>
        <v>0</v>
      </c>
      <c r="O530" s="27">
        <f t="shared" si="43"/>
        <v>0</v>
      </c>
      <c r="P530" s="27">
        <f t="shared" si="44"/>
        <v>8.5399999999999991</v>
      </c>
      <c r="Q530" s="27">
        <f t="shared" si="45"/>
        <v>0</v>
      </c>
    </row>
    <row r="531" spans="2:17" ht="15" hidden="1" customHeight="1">
      <c r="B531" s="49">
        <v>519</v>
      </c>
      <c r="C531" s="49" t="s">
        <v>171</v>
      </c>
      <c r="D531" s="49" t="s">
        <v>187</v>
      </c>
      <c r="E531" s="49">
        <v>1.917</v>
      </c>
      <c r="F531" s="28">
        <v>44</v>
      </c>
      <c r="G531" s="28">
        <v>0</v>
      </c>
      <c r="H531" s="28">
        <v>0</v>
      </c>
      <c r="I531" s="28">
        <v>0</v>
      </c>
      <c r="J531" s="28">
        <v>44</v>
      </c>
      <c r="K531" s="28"/>
      <c r="L531" s="28">
        <v>1</v>
      </c>
      <c r="M531" s="28">
        <f t="shared" si="41"/>
        <v>84.347999999999999</v>
      </c>
      <c r="N531" s="28">
        <f t="shared" si="42"/>
        <v>0</v>
      </c>
      <c r="O531" s="27">
        <f t="shared" si="43"/>
        <v>0</v>
      </c>
      <c r="P531" s="27">
        <f t="shared" si="44"/>
        <v>0</v>
      </c>
      <c r="Q531" s="27">
        <f t="shared" si="45"/>
        <v>84.347999999999999</v>
      </c>
    </row>
    <row r="532" spans="2:17" ht="15" hidden="1" customHeight="1">
      <c r="B532" s="49">
        <v>520</v>
      </c>
      <c r="C532" s="49" t="s">
        <v>166</v>
      </c>
      <c r="D532" s="49" t="s">
        <v>186</v>
      </c>
      <c r="E532" s="49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 t="s">
        <v>320</v>
      </c>
      <c r="L532" s="28">
        <v>0</v>
      </c>
      <c r="M532" s="28">
        <f t="shared" si="41"/>
        <v>0</v>
      </c>
      <c r="N532" s="28">
        <f t="shared" si="42"/>
        <v>0</v>
      </c>
      <c r="O532" s="27">
        <f t="shared" si="43"/>
        <v>0</v>
      </c>
      <c r="P532" s="27">
        <f t="shared" si="44"/>
        <v>0</v>
      </c>
      <c r="Q532" s="27">
        <f t="shared" si="45"/>
        <v>0</v>
      </c>
    </row>
    <row r="533" spans="2:17" ht="15" hidden="1" customHeight="1">
      <c r="B533" s="49">
        <v>521</v>
      </c>
      <c r="C533" s="49" t="s">
        <v>171</v>
      </c>
      <c r="D533" s="49" t="s">
        <v>187</v>
      </c>
      <c r="E533" s="49">
        <v>1.7669999999999999</v>
      </c>
      <c r="F533" s="28">
        <v>8</v>
      </c>
      <c r="G533" s="28">
        <v>0</v>
      </c>
      <c r="H533" s="28">
        <v>0</v>
      </c>
      <c r="I533" s="28">
        <v>0</v>
      </c>
      <c r="J533" s="28">
        <v>8</v>
      </c>
      <c r="K533" s="28"/>
      <c r="L533" s="28">
        <v>1</v>
      </c>
      <c r="M533" s="28">
        <f t="shared" si="41"/>
        <v>14.135999999999999</v>
      </c>
      <c r="N533" s="28">
        <f t="shared" si="42"/>
        <v>0</v>
      </c>
      <c r="O533" s="27">
        <f t="shared" si="43"/>
        <v>0</v>
      </c>
      <c r="P533" s="27">
        <f t="shared" si="44"/>
        <v>0</v>
      </c>
      <c r="Q533" s="27">
        <f t="shared" si="45"/>
        <v>14.135999999999999</v>
      </c>
    </row>
    <row r="534" spans="2:17" ht="15" hidden="1" customHeight="1">
      <c r="B534" s="49">
        <v>522</v>
      </c>
      <c r="C534" s="49" t="s">
        <v>166</v>
      </c>
      <c r="D534" s="49" t="s">
        <v>186</v>
      </c>
      <c r="E534" s="49">
        <v>1.58</v>
      </c>
      <c r="F534" s="28">
        <v>1</v>
      </c>
      <c r="G534" s="28">
        <v>0</v>
      </c>
      <c r="H534" s="28">
        <v>0</v>
      </c>
      <c r="I534" s="28">
        <v>1</v>
      </c>
      <c r="J534" s="28">
        <v>0</v>
      </c>
      <c r="K534" s="28" t="s">
        <v>321</v>
      </c>
      <c r="L534" s="28">
        <v>0</v>
      </c>
      <c r="M534" s="28">
        <f t="shared" si="41"/>
        <v>1.58</v>
      </c>
      <c r="N534" s="28">
        <f t="shared" si="42"/>
        <v>0</v>
      </c>
      <c r="O534" s="27">
        <f t="shared" si="43"/>
        <v>0</v>
      </c>
      <c r="P534" s="27">
        <f t="shared" si="44"/>
        <v>1.58</v>
      </c>
      <c r="Q534" s="27">
        <f t="shared" si="45"/>
        <v>0</v>
      </c>
    </row>
    <row r="535" spans="2:17" ht="15" hidden="1" customHeight="1">
      <c r="B535" s="49">
        <v>523</v>
      </c>
      <c r="C535" s="49" t="s">
        <v>163</v>
      </c>
      <c r="D535" s="49" t="s">
        <v>187</v>
      </c>
      <c r="E535" s="49">
        <v>3.117</v>
      </c>
      <c r="F535" s="28">
        <v>2629</v>
      </c>
      <c r="G535" s="28">
        <v>0</v>
      </c>
      <c r="H535" s="28">
        <v>0</v>
      </c>
      <c r="I535" s="28">
        <v>26</v>
      </c>
      <c r="J535" s="28">
        <v>2603</v>
      </c>
      <c r="K535" s="28"/>
      <c r="L535" s="28">
        <v>1</v>
      </c>
      <c r="M535" s="28">
        <f t="shared" si="41"/>
        <v>8194.5930000000008</v>
      </c>
      <c r="N535" s="28">
        <f t="shared" si="42"/>
        <v>0</v>
      </c>
      <c r="O535" s="27">
        <f t="shared" si="43"/>
        <v>0</v>
      </c>
      <c r="P535" s="27">
        <f t="shared" si="44"/>
        <v>81.042000000000002</v>
      </c>
      <c r="Q535" s="27">
        <f t="shared" si="45"/>
        <v>8113.5510000000004</v>
      </c>
    </row>
    <row r="536" spans="2:17" ht="15" hidden="1" customHeight="1">
      <c r="B536" s="49">
        <v>524</v>
      </c>
      <c r="C536" s="49" t="s">
        <v>170</v>
      </c>
      <c r="D536" s="49" t="s">
        <v>186</v>
      </c>
      <c r="E536" s="49">
        <v>1.9</v>
      </c>
      <c r="F536" s="28">
        <v>24</v>
      </c>
      <c r="G536" s="28">
        <v>0</v>
      </c>
      <c r="H536" s="28">
        <v>0</v>
      </c>
      <c r="I536" s="28">
        <v>0</v>
      </c>
      <c r="J536" s="28">
        <v>24</v>
      </c>
      <c r="K536" s="28" t="s">
        <v>322</v>
      </c>
      <c r="L536" s="28">
        <v>0</v>
      </c>
      <c r="M536" s="28">
        <f t="shared" si="41"/>
        <v>45.599999999999994</v>
      </c>
      <c r="N536" s="28">
        <f t="shared" si="42"/>
        <v>0</v>
      </c>
      <c r="O536" s="27">
        <f t="shared" si="43"/>
        <v>0</v>
      </c>
      <c r="P536" s="27">
        <f t="shared" si="44"/>
        <v>0</v>
      </c>
      <c r="Q536" s="27">
        <f t="shared" si="45"/>
        <v>45.599999999999994</v>
      </c>
    </row>
    <row r="537" spans="2:17" ht="15" hidden="1" customHeight="1">
      <c r="B537" s="49">
        <v>525</v>
      </c>
      <c r="C537" s="49" t="s">
        <v>170</v>
      </c>
      <c r="D537" s="49" t="s">
        <v>186</v>
      </c>
      <c r="E537" s="49">
        <v>8.5329999999999995</v>
      </c>
      <c r="F537" s="28">
        <v>23</v>
      </c>
      <c r="G537" s="28">
        <v>0</v>
      </c>
      <c r="H537" s="28">
        <v>0</v>
      </c>
      <c r="I537" s="28">
        <v>23</v>
      </c>
      <c r="J537" s="28">
        <v>0</v>
      </c>
      <c r="K537" s="28" t="s">
        <v>323</v>
      </c>
      <c r="L537" s="28">
        <v>0</v>
      </c>
      <c r="M537" s="28">
        <f t="shared" si="41"/>
        <v>196.25899999999999</v>
      </c>
      <c r="N537" s="28">
        <f t="shared" si="42"/>
        <v>0</v>
      </c>
      <c r="O537" s="27">
        <f t="shared" si="43"/>
        <v>0</v>
      </c>
      <c r="P537" s="27">
        <f t="shared" si="44"/>
        <v>196.25899999999999</v>
      </c>
      <c r="Q537" s="27">
        <f t="shared" si="45"/>
        <v>0</v>
      </c>
    </row>
    <row r="538" spans="2:17" ht="15" hidden="1" customHeight="1">
      <c r="B538" s="49">
        <v>526</v>
      </c>
      <c r="C538" s="49" t="s">
        <v>171</v>
      </c>
      <c r="D538" s="49" t="s">
        <v>187</v>
      </c>
      <c r="E538" s="49">
        <v>6.1669999999999998</v>
      </c>
      <c r="F538" s="28">
        <v>87</v>
      </c>
      <c r="G538" s="28">
        <v>0</v>
      </c>
      <c r="H538" s="28">
        <v>0</v>
      </c>
      <c r="I538" s="28">
        <v>0</v>
      </c>
      <c r="J538" s="28">
        <v>87</v>
      </c>
      <c r="K538" s="28"/>
      <c r="L538" s="28">
        <v>1</v>
      </c>
      <c r="M538" s="28">
        <f t="shared" si="41"/>
        <v>536.529</v>
      </c>
      <c r="N538" s="28">
        <f t="shared" si="42"/>
        <v>0</v>
      </c>
      <c r="O538" s="27">
        <f t="shared" si="43"/>
        <v>0</v>
      </c>
      <c r="P538" s="27">
        <f t="shared" si="44"/>
        <v>0</v>
      </c>
      <c r="Q538" s="27">
        <f t="shared" si="45"/>
        <v>536.529</v>
      </c>
    </row>
    <row r="539" spans="2:17" ht="15" hidden="1" customHeight="1">
      <c r="B539" s="49">
        <v>527</v>
      </c>
      <c r="C539" s="49" t="s">
        <v>171</v>
      </c>
      <c r="D539" s="49" t="s">
        <v>187</v>
      </c>
      <c r="E539" s="49">
        <v>1.833</v>
      </c>
      <c r="F539" s="28">
        <v>147</v>
      </c>
      <c r="G539" s="28">
        <v>0</v>
      </c>
      <c r="H539" s="28">
        <v>0</v>
      </c>
      <c r="I539" s="28">
        <v>0</v>
      </c>
      <c r="J539" s="28">
        <v>147</v>
      </c>
      <c r="K539" s="28"/>
      <c r="L539" s="28">
        <v>1</v>
      </c>
      <c r="M539" s="28">
        <f t="shared" si="41"/>
        <v>269.45100000000002</v>
      </c>
      <c r="N539" s="28">
        <f t="shared" si="42"/>
        <v>0</v>
      </c>
      <c r="O539" s="27">
        <f t="shared" si="43"/>
        <v>0</v>
      </c>
      <c r="P539" s="27">
        <f t="shared" si="44"/>
        <v>0</v>
      </c>
      <c r="Q539" s="27">
        <f t="shared" si="45"/>
        <v>269.45100000000002</v>
      </c>
    </row>
    <row r="540" spans="2:17" ht="15" hidden="1" customHeight="1">
      <c r="B540" s="49">
        <v>528</v>
      </c>
      <c r="C540" s="37" t="s">
        <v>167</v>
      </c>
      <c r="D540" s="49" t="s">
        <v>186</v>
      </c>
      <c r="E540" s="49">
        <v>0.15</v>
      </c>
      <c r="F540" s="28">
        <v>392</v>
      </c>
      <c r="G540" s="28">
        <v>0</v>
      </c>
      <c r="H540" s="28">
        <v>8</v>
      </c>
      <c r="I540" s="28">
        <v>0</v>
      </c>
      <c r="J540" s="28">
        <v>384</v>
      </c>
      <c r="K540" s="28" t="s">
        <v>324</v>
      </c>
      <c r="L540" s="28">
        <v>0</v>
      </c>
      <c r="M540" s="28">
        <f t="shared" si="41"/>
        <v>58.8</v>
      </c>
      <c r="N540" s="28">
        <f t="shared" si="42"/>
        <v>0</v>
      </c>
      <c r="O540" s="27">
        <f t="shared" si="43"/>
        <v>1.2</v>
      </c>
      <c r="P540" s="27">
        <f t="shared" si="44"/>
        <v>0</v>
      </c>
      <c r="Q540" s="27">
        <f t="shared" si="45"/>
        <v>57.599999999999994</v>
      </c>
    </row>
    <row r="541" spans="2:17" ht="15" hidden="1" customHeight="1">
      <c r="B541" s="49">
        <v>529</v>
      </c>
      <c r="C541" s="49" t="s">
        <v>163</v>
      </c>
      <c r="D541" s="49" t="s">
        <v>187</v>
      </c>
      <c r="E541" s="49">
        <v>1.65</v>
      </c>
      <c r="F541" s="28">
        <v>36</v>
      </c>
      <c r="G541" s="28">
        <v>0</v>
      </c>
      <c r="H541" s="28">
        <v>0</v>
      </c>
      <c r="I541" s="28">
        <v>0</v>
      </c>
      <c r="J541" s="28">
        <v>36</v>
      </c>
      <c r="K541" s="28"/>
      <c r="L541" s="28">
        <v>1</v>
      </c>
      <c r="M541" s="28">
        <f t="shared" si="41"/>
        <v>59.4</v>
      </c>
      <c r="N541" s="28">
        <f t="shared" si="42"/>
        <v>0</v>
      </c>
      <c r="O541" s="27">
        <f t="shared" si="43"/>
        <v>0</v>
      </c>
      <c r="P541" s="27">
        <f t="shared" si="44"/>
        <v>0</v>
      </c>
      <c r="Q541" s="27">
        <f t="shared" si="45"/>
        <v>59.4</v>
      </c>
    </row>
    <row r="542" spans="2:17" ht="15" hidden="1" customHeight="1">
      <c r="B542" s="49">
        <v>530</v>
      </c>
      <c r="C542" s="49" t="s">
        <v>164</v>
      </c>
      <c r="D542" s="49" t="s">
        <v>187</v>
      </c>
      <c r="E542" s="49">
        <v>6.2329999999999997</v>
      </c>
      <c r="F542" s="28">
        <v>3</v>
      </c>
      <c r="G542" s="28">
        <v>0</v>
      </c>
      <c r="H542" s="28">
        <v>0</v>
      </c>
      <c r="I542" s="28">
        <v>0</v>
      </c>
      <c r="J542" s="28">
        <v>3</v>
      </c>
      <c r="K542" s="28"/>
      <c r="L542" s="28">
        <v>1</v>
      </c>
      <c r="M542" s="28">
        <f t="shared" si="41"/>
        <v>18.698999999999998</v>
      </c>
      <c r="N542" s="28">
        <f t="shared" si="42"/>
        <v>0</v>
      </c>
      <c r="O542" s="27">
        <f t="shared" si="43"/>
        <v>0</v>
      </c>
      <c r="P542" s="27">
        <f t="shared" si="44"/>
        <v>0</v>
      </c>
      <c r="Q542" s="27">
        <f t="shared" si="45"/>
        <v>18.698999999999998</v>
      </c>
    </row>
    <row r="543" spans="2:17" ht="15" hidden="1" customHeight="1">
      <c r="B543" s="49">
        <v>531</v>
      </c>
      <c r="C543" s="49" t="s">
        <v>171</v>
      </c>
      <c r="D543" s="49" t="s">
        <v>187</v>
      </c>
      <c r="E543" s="49">
        <v>2.35</v>
      </c>
      <c r="F543" s="28">
        <v>139</v>
      </c>
      <c r="G543" s="28">
        <v>0</v>
      </c>
      <c r="H543" s="28">
        <v>0</v>
      </c>
      <c r="I543" s="28">
        <v>0</v>
      </c>
      <c r="J543" s="28">
        <v>139</v>
      </c>
      <c r="K543" s="28"/>
      <c r="L543" s="28">
        <v>1</v>
      </c>
      <c r="M543" s="28">
        <f t="shared" si="41"/>
        <v>326.65000000000003</v>
      </c>
      <c r="N543" s="28">
        <f t="shared" si="42"/>
        <v>0</v>
      </c>
      <c r="O543" s="27">
        <f t="shared" si="43"/>
        <v>0</v>
      </c>
      <c r="P543" s="27">
        <f t="shared" si="44"/>
        <v>0</v>
      </c>
      <c r="Q543" s="27">
        <f t="shared" si="45"/>
        <v>326.65000000000003</v>
      </c>
    </row>
    <row r="544" spans="2:17" ht="15" hidden="1" customHeight="1">
      <c r="B544" s="49">
        <v>532</v>
      </c>
      <c r="C544" s="49" t="s">
        <v>171</v>
      </c>
      <c r="D544" s="49" t="s">
        <v>187</v>
      </c>
      <c r="E544" s="49">
        <v>5.45</v>
      </c>
      <c r="F544" s="28">
        <v>572</v>
      </c>
      <c r="G544" s="28">
        <v>0</v>
      </c>
      <c r="H544" s="28">
        <v>0</v>
      </c>
      <c r="I544" s="28">
        <v>0</v>
      </c>
      <c r="J544" s="28">
        <v>572</v>
      </c>
      <c r="K544" s="28"/>
      <c r="L544" s="28">
        <v>1</v>
      </c>
      <c r="M544" s="28">
        <f t="shared" si="41"/>
        <v>3117.4</v>
      </c>
      <c r="N544" s="28">
        <f t="shared" si="42"/>
        <v>0</v>
      </c>
      <c r="O544" s="27">
        <f t="shared" si="43"/>
        <v>0</v>
      </c>
      <c r="P544" s="27">
        <f t="shared" si="44"/>
        <v>0</v>
      </c>
      <c r="Q544" s="27">
        <f t="shared" si="45"/>
        <v>3117.4</v>
      </c>
    </row>
    <row r="545" spans="2:17" ht="15" hidden="1" customHeight="1">
      <c r="B545" s="49">
        <v>533</v>
      </c>
      <c r="C545" s="49" t="s">
        <v>164</v>
      </c>
      <c r="D545" s="49" t="s">
        <v>187</v>
      </c>
      <c r="E545" s="49">
        <v>3.7170000000000001</v>
      </c>
      <c r="F545" s="28">
        <v>28</v>
      </c>
      <c r="G545" s="28">
        <v>0</v>
      </c>
      <c r="H545" s="28">
        <v>0</v>
      </c>
      <c r="I545" s="28">
        <v>0</v>
      </c>
      <c r="J545" s="28">
        <v>28</v>
      </c>
      <c r="K545" s="28"/>
      <c r="L545" s="28">
        <v>1</v>
      </c>
      <c r="M545" s="28">
        <f t="shared" si="41"/>
        <v>104.07600000000001</v>
      </c>
      <c r="N545" s="28">
        <f t="shared" si="42"/>
        <v>0</v>
      </c>
      <c r="O545" s="27">
        <f t="shared" si="43"/>
        <v>0</v>
      </c>
      <c r="P545" s="27">
        <f t="shared" si="44"/>
        <v>0</v>
      </c>
      <c r="Q545" s="27">
        <f t="shared" si="45"/>
        <v>104.07600000000001</v>
      </c>
    </row>
    <row r="546" spans="2:17" ht="15" hidden="1" customHeight="1">
      <c r="B546" s="49">
        <v>534</v>
      </c>
      <c r="C546" s="49" t="s">
        <v>163</v>
      </c>
      <c r="D546" s="49" t="s">
        <v>187</v>
      </c>
      <c r="E546" s="49">
        <v>0.41699999999999998</v>
      </c>
      <c r="F546" s="28">
        <v>191</v>
      </c>
      <c r="G546" s="28">
        <v>0</v>
      </c>
      <c r="H546" s="28">
        <v>0</v>
      </c>
      <c r="I546" s="28">
        <v>0</v>
      </c>
      <c r="J546" s="28">
        <v>191</v>
      </c>
      <c r="K546" s="28"/>
      <c r="L546" s="28">
        <v>1</v>
      </c>
      <c r="M546" s="28">
        <f t="shared" si="41"/>
        <v>79.646999999999991</v>
      </c>
      <c r="N546" s="28">
        <f t="shared" si="42"/>
        <v>0</v>
      </c>
      <c r="O546" s="27">
        <f t="shared" si="43"/>
        <v>0</v>
      </c>
      <c r="P546" s="27">
        <f t="shared" si="44"/>
        <v>0</v>
      </c>
      <c r="Q546" s="27">
        <f t="shared" si="45"/>
        <v>79.646999999999991</v>
      </c>
    </row>
  </sheetData>
  <autoFilter ref="B12:Q546">
    <filterColumn colId="10">
      <filters>
        <filter val="1"/>
      </filters>
    </filterColumn>
  </autoFilter>
  <mergeCells count="12">
    <mergeCell ref="B11:E11"/>
    <mergeCell ref="K11:Q11"/>
    <mergeCell ref="U3:U4"/>
    <mergeCell ref="U6:U7"/>
    <mergeCell ref="B2:U2"/>
    <mergeCell ref="B3:B4"/>
    <mergeCell ref="C3:C4"/>
    <mergeCell ref="D3:G3"/>
    <mergeCell ref="H3:K3"/>
    <mergeCell ref="L3:O3"/>
    <mergeCell ref="P3:S3"/>
    <mergeCell ref="T3:T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B1000"/>
  <sheetViews>
    <sheetView zoomScale="90" zoomScaleNormal="90" workbookViewId="0">
      <selection activeCell="B2" sqref="B2:B4"/>
    </sheetView>
  </sheetViews>
  <sheetFormatPr defaultColWidth="14.42578125" defaultRowHeight="15" customHeight="1"/>
  <cols>
    <col min="1" max="1" width="4.140625" customWidth="1"/>
    <col min="2" max="2" width="100.7109375" customWidth="1"/>
    <col min="3" max="26" width="8.7109375" customWidth="1"/>
  </cols>
  <sheetData>
    <row r="2" spans="2:2" ht="278.25" customHeight="1">
      <c r="B2" s="205" t="s">
        <v>127</v>
      </c>
    </row>
    <row r="3" spans="2:2" ht="192.75" customHeight="1">
      <c r="B3" s="206"/>
    </row>
    <row r="4" spans="2:2" ht="18" customHeight="1">
      <c r="B4" s="20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B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B1000"/>
  <sheetViews>
    <sheetView zoomScale="90" zoomScaleNormal="90" workbookViewId="0">
      <selection activeCell="B35" sqref="B35"/>
    </sheetView>
  </sheetViews>
  <sheetFormatPr defaultColWidth="14.42578125" defaultRowHeight="15" customHeight="1"/>
  <cols>
    <col min="1" max="1" width="3.28515625" customWidth="1"/>
    <col min="2" max="2" width="100.7109375" customWidth="1"/>
    <col min="3" max="26" width="8.7109375" customWidth="1"/>
  </cols>
  <sheetData>
    <row r="2" spans="2:2">
      <c r="B2" s="205" t="s">
        <v>175</v>
      </c>
    </row>
    <row r="3" spans="2:2">
      <c r="B3" s="206"/>
    </row>
    <row r="4" spans="2:2">
      <c r="B4" s="206"/>
    </row>
    <row r="5" spans="2:2" ht="15" customHeight="1">
      <c r="B5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B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IS74"/>
  <sheetViews>
    <sheetView zoomScale="90" zoomScaleNormal="90" workbookViewId="0">
      <selection activeCell="I79" sqref="I79"/>
    </sheetView>
  </sheetViews>
  <sheetFormatPr defaultRowHeight="15"/>
  <cols>
    <col min="1" max="1" width="5.7109375" style="83" customWidth="1"/>
    <col min="2" max="2" width="46.5703125" style="4" customWidth="1"/>
    <col min="3" max="3" width="21" style="83" customWidth="1"/>
    <col min="4" max="4" width="18.140625" style="83" customWidth="1"/>
    <col min="5" max="5" width="16.7109375" style="83" customWidth="1"/>
    <col min="6" max="6" width="13.5703125" style="83" customWidth="1"/>
    <col min="7" max="7" width="10.5703125" style="83" customWidth="1"/>
    <col min="8" max="8" width="12.28515625" style="83" customWidth="1"/>
    <col min="9" max="9" width="17" style="83" customWidth="1"/>
    <col min="10" max="16384" width="9.140625" style="83"/>
  </cols>
  <sheetData>
    <row r="2" spans="1:9">
      <c r="B2" s="117" t="s">
        <v>367</v>
      </c>
    </row>
    <row r="4" spans="1:9" ht="73.5" customHeight="1">
      <c r="B4" s="195" t="s">
        <v>368</v>
      </c>
      <c r="C4" s="195"/>
      <c r="D4" s="195"/>
      <c r="E4" s="195"/>
      <c r="F4" s="195"/>
      <c r="G4" s="195"/>
      <c r="H4" s="195"/>
      <c r="I4" s="195"/>
    </row>
    <row r="5" spans="1:9" ht="15" customHeight="1">
      <c r="B5" s="214" t="s">
        <v>381</v>
      </c>
      <c r="C5" s="214"/>
      <c r="D5" s="214"/>
      <c r="E5" s="17"/>
      <c r="F5" s="17"/>
      <c r="G5" s="17"/>
      <c r="H5" s="17"/>
    </row>
    <row r="7" spans="1:9" s="118" customFormat="1" ht="62.25" customHeight="1">
      <c r="A7" s="215" t="s">
        <v>382</v>
      </c>
      <c r="B7" s="215"/>
      <c r="C7" s="215"/>
      <c r="D7" s="215"/>
      <c r="E7" s="215"/>
      <c r="F7" s="215"/>
      <c r="G7" s="215"/>
    </row>
    <row r="8" spans="1:9" s="118" customFormat="1" ht="18.75">
      <c r="A8" s="119"/>
      <c r="B8" s="216"/>
      <c r="C8" s="216"/>
      <c r="D8" s="216"/>
      <c r="E8" s="216"/>
      <c r="F8" s="216"/>
      <c r="G8" s="216"/>
    </row>
    <row r="9" spans="1:9" s="118" customFormat="1" ht="85.5" customHeight="1">
      <c r="A9" s="137" t="s">
        <v>369</v>
      </c>
      <c r="B9" s="154" t="s">
        <v>374</v>
      </c>
      <c r="C9" s="154" t="s">
        <v>559</v>
      </c>
      <c r="D9" s="154" t="s">
        <v>370</v>
      </c>
      <c r="E9" s="14" t="s">
        <v>371</v>
      </c>
      <c r="F9" s="14" t="s">
        <v>372</v>
      </c>
      <c r="G9" s="155" t="s">
        <v>373</v>
      </c>
    </row>
    <row r="10" spans="1:9" s="118" customFormat="1" ht="32.25">
      <c r="A10" s="165" t="s">
        <v>707</v>
      </c>
      <c r="B10" s="156" t="s">
        <v>560</v>
      </c>
      <c r="C10" s="156" t="s">
        <v>561</v>
      </c>
      <c r="D10" s="156" t="s">
        <v>562</v>
      </c>
      <c r="E10" s="157">
        <v>0.79900000000000004</v>
      </c>
      <c r="F10" s="158">
        <f>0.715+0.08</f>
        <v>0.79499999999999993</v>
      </c>
      <c r="G10" s="157">
        <v>0</v>
      </c>
    </row>
    <row r="11" spans="1:9" s="118" customFormat="1" ht="18.75" customHeight="1">
      <c r="A11" s="165" t="s">
        <v>148</v>
      </c>
      <c r="B11" s="156" t="s">
        <v>563</v>
      </c>
      <c r="C11" s="156" t="s">
        <v>564</v>
      </c>
      <c r="D11" s="156" t="s">
        <v>565</v>
      </c>
      <c r="E11" s="157">
        <v>0.6</v>
      </c>
      <c r="F11" s="158">
        <v>1.35</v>
      </c>
      <c r="G11" s="157">
        <v>0</v>
      </c>
    </row>
    <row r="12" spans="1:9" s="118" customFormat="1" ht="35.25" customHeight="1">
      <c r="A12" s="165" t="s">
        <v>120</v>
      </c>
      <c r="B12" s="156" t="s">
        <v>566</v>
      </c>
      <c r="C12" s="156" t="s">
        <v>567</v>
      </c>
      <c r="D12" s="156" t="s">
        <v>568</v>
      </c>
      <c r="E12" s="157">
        <v>0.39</v>
      </c>
      <c r="F12" s="158">
        <v>0.24</v>
      </c>
      <c r="G12" s="157">
        <v>0</v>
      </c>
    </row>
    <row r="13" spans="1:9" s="118" customFormat="1" ht="18.75" customHeight="1">
      <c r="A13" s="165" t="s">
        <v>151</v>
      </c>
      <c r="B13" s="156" t="s">
        <v>569</v>
      </c>
      <c r="C13" s="156" t="s">
        <v>570</v>
      </c>
      <c r="D13" s="156" t="s">
        <v>571</v>
      </c>
      <c r="E13" s="157">
        <v>0.28000000000000003</v>
      </c>
      <c r="F13" s="158">
        <v>0.33</v>
      </c>
      <c r="G13" s="157">
        <v>0</v>
      </c>
    </row>
    <row r="14" spans="1:9" s="118" customFormat="1" ht="18.75" customHeight="1">
      <c r="A14" s="165" t="s">
        <v>153</v>
      </c>
      <c r="B14" s="156" t="s">
        <v>572</v>
      </c>
      <c r="C14" s="156" t="s">
        <v>573</v>
      </c>
      <c r="D14" s="156" t="s">
        <v>574</v>
      </c>
      <c r="E14" s="157">
        <v>0.8</v>
      </c>
      <c r="F14" s="158">
        <v>0.8</v>
      </c>
      <c r="G14" s="157">
        <v>0</v>
      </c>
    </row>
    <row r="15" spans="1:9" s="118" customFormat="1" ht="18.75" customHeight="1">
      <c r="A15" s="165" t="s">
        <v>708</v>
      </c>
      <c r="B15" s="156" t="s">
        <v>575</v>
      </c>
      <c r="C15" s="156" t="s">
        <v>576</v>
      </c>
      <c r="D15" s="156" t="s">
        <v>577</v>
      </c>
      <c r="E15" s="157">
        <v>0.85</v>
      </c>
      <c r="F15" s="158">
        <v>0.85</v>
      </c>
      <c r="G15" s="157">
        <v>0</v>
      </c>
    </row>
    <row r="16" spans="1:9" s="118" customFormat="1" ht="18.75" customHeight="1">
      <c r="A16" s="165" t="s">
        <v>709</v>
      </c>
      <c r="B16" s="156" t="s">
        <v>578</v>
      </c>
      <c r="C16" s="156" t="s">
        <v>579</v>
      </c>
      <c r="D16" s="156" t="s">
        <v>580</v>
      </c>
      <c r="E16" s="157">
        <v>1</v>
      </c>
      <c r="F16" s="158">
        <v>0.15</v>
      </c>
      <c r="G16" s="157">
        <v>0.76</v>
      </c>
    </row>
    <row r="17" spans="1:7" s="118" customFormat="1" ht="18.75" customHeight="1">
      <c r="A17" s="165" t="s">
        <v>710</v>
      </c>
      <c r="B17" s="156" t="s">
        <v>581</v>
      </c>
      <c r="C17" s="156" t="s">
        <v>582</v>
      </c>
      <c r="D17" s="156" t="s">
        <v>583</v>
      </c>
      <c r="E17" s="157">
        <v>0.53</v>
      </c>
      <c r="F17" s="158">
        <v>0.53</v>
      </c>
      <c r="G17" s="157">
        <v>0</v>
      </c>
    </row>
    <row r="18" spans="1:7" s="118" customFormat="1" ht="18.75" customHeight="1">
      <c r="A18" s="165" t="s">
        <v>711</v>
      </c>
      <c r="B18" s="156" t="s">
        <v>584</v>
      </c>
      <c r="C18" s="156" t="s">
        <v>585</v>
      </c>
      <c r="D18" s="156" t="s">
        <v>586</v>
      </c>
      <c r="E18" s="157">
        <v>0.65</v>
      </c>
      <c r="F18" s="158">
        <v>0.54800000000000004</v>
      </c>
      <c r="G18" s="157">
        <v>0</v>
      </c>
    </row>
    <row r="19" spans="1:7" s="118" customFormat="1" ht="18.75" customHeight="1">
      <c r="A19" s="165" t="s">
        <v>712</v>
      </c>
      <c r="B19" s="156" t="s">
        <v>587</v>
      </c>
      <c r="C19" s="156" t="s">
        <v>588</v>
      </c>
      <c r="D19" s="156" t="s">
        <v>589</v>
      </c>
      <c r="E19" s="157">
        <v>0.63</v>
      </c>
      <c r="F19" s="158">
        <v>0.56299999999999994</v>
      </c>
      <c r="G19" s="157">
        <v>0</v>
      </c>
    </row>
    <row r="20" spans="1:7" s="118" customFormat="1" ht="18.75" customHeight="1">
      <c r="A20" s="165" t="s">
        <v>713</v>
      </c>
      <c r="B20" s="156" t="s">
        <v>590</v>
      </c>
      <c r="C20" s="156" t="s">
        <v>591</v>
      </c>
      <c r="D20" s="156" t="s">
        <v>592</v>
      </c>
      <c r="E20" s="157">
        <v>0.55000000000000004</v>
      </c>
      <c r="F20" s="158">
        <f>0.452+0.15</f>
        <v>0.60199999999999998</v>
      </c>
      <c r="G20" s="157">
        <v>0</v>
      </c>
    </row>
    <row r="21" spans="1:7" s="118" customFormat="1" ht="18.75" customHeight="1">
      <c r="A21" s="165" t="s">
        <v>714</v>
      </c>
      <c r="B21" s="156" t="s">
        <v>593</v>
      </c>
      <c r="C21" s="156" t="s">
        <v>594</v>
      </c>
      <c r="D21" s="156" t="s">
        <v>595</v>
      </c>
      <c r="E21" s="157">
        <v>0.6</v>
      </c>
      <c r="F21" s="158">
        <v>0.94499999999999995</v>
      </c>
      <c r="G21" s="157">
        <v>0</v>
      </c>
    </row>
    <row r="22" spans="1:7" s="118" customFormat="1" ht="18.75" customHeight="1">
      <c r="A22" s="165" t="s">
        <v>715</v>
      </c>
      <c r="B22" s="156" t="s">
        <v>596</v>
      </c>
      <c r="C22" s="156" t="s">
        <v>597</v>
      </c>
      <c r="D22" s="156" t="s">
        <v>598</v>
      </c>
      <c r="E22" s="157">
        <v>0.78100000000000003</v>
      </c>
      <c r="F22" s="157">
        <v>0.628</v>
      </c>
      <c r="G22" s="157">
        <v>0</v>
      </c>
    </row>
    <row r="23" spans="1:7" s="118" customFormat="1" ht="18.75" customHeight="1">
      <c r="A23" s="165" t="s">
        <v>716</v>
      </c>
      <c r="B23" s="156" t="s">
        <v>599</v>
      </c>
      <c r="C23" s="156" t="s">
        <v>600</v>
      </c>
      <c r="D23" s="156" t="s">
        <v>601</v>
      </c>
      <c r="E23" s="157">
        <v>0.4</v>
      </c>
      <c r="F23" s="157">
        <v>0.4</v>
      </c>
      <c r="G23" s="157">
        <v>0</v>
      </c>
    </row>
    <row r="24" spans="1:7" s="118" customFormat="1" ht="18.75" customHeight="1">
      <c r="A24" s="165" t="s">
        <v>717</v>
      </c>
      <c r="B24" s="156" t="s">
        <v>602</v>
      </c>
      <c r="C24" s="156" t="s">
        <v>603</v>
      </c>
      <c r="D24" s="156" t="s">
        <v>604</v>
      </c>
      <c r="E24" s="157">
        <v>0.56000000000000005</v>
      </c>
      <c r="F24" s="157">
        <v>0.56000000000000005</v>
      </c>
      <c r="G24" s="157">
        <v>0</v>
      </c>
    </row>
    <row r="25" spans="1:7" s="118" customFormat="1" ht="18.75" customHeight="1">
      <c r="A25" s="165" t="s">
        <v>718</v>
      </c>
      <c r="B25" s="156" t="s">
        <v>605</v>
      </c>
      <c r="C25" s="156" t="s">
        <v>606</v>
      </c>
      <c r="D25" s="156" t="s">
        <v>607</v>
      </c>
      <c r="E25" s="157">
        <v>0.6</v>
      </c>
      <c r="F25" s="157">
        <v>0.44</v>
      </c>
      <c r="G25" s="157">
        <v>0</v>
      </c>
    </row>
    <row r="26" spans="1:7" s="118" customFormat="1" ht="18.75" customHeight="1">
      <c r="A26" s="165" t="s">
        <v>719</v>
      </c>
      <c r="B26" s="156" t="s">
        <v>608</v>
      </c>
      <c r="C26" s="156" t="s">
        <v>609</v>
      </c>
      <c r="D26" s="156" t="s">
        <v>610</v>
      </c>
      <c r="E26" s="157">
        <v>1.3</v>
      </c>
      <c r="F26" s="157">
        <f>1.153+0.01</f>
        <v>1.163</v>
      </c>
      <c r="G26" s="157">
        <v>0</v>
      </c>
    </row>
    <row r="27" spans="1:7" s="118" customFormat="1" ht="18.75" customHeight="1">
      <c r="A27" s="165" t="s">
        <v>720</v>
      </c>
      <c r="B27" s="159" t="s">
        <v>611</v>
      </c>
      <c r="C27" s="156" t="s">
        <v>612</v>
      </c>
      <c r="D27" s="156" t="s">
        <v>613</v>
      </c>
      <c r="E27" s="157">
        <v>0.5</v>
      </c>
      <c r="F27" s="157">
        <v>0.5</v>
      </c>
      <c r="G27" s="157">
        <v>0</v>
      </c>
    </row>
    <row r="28" spans="1:7" s="118" customFormat="1" ht="18.75" customHeight="1">
      <c r="A28" s="165" t="s">
        <v>721</v>
      </c>
      <c r="B28" s="156" t="s">
        <v>614</v>
      </c>
      <c r="C28" s="156" t="s">
        <v>615</v>
      </c>
      <c r="D28" s="156" t="s">
        <v>616</v>
      </c>
      <c r="E28" s="157">
        <v>0.56899999999999995</v>
      </c>
      <c r="F28" s="157">
        <v>0.54949999999999999</v>
      </c>
      <c r="G28" s="157">
        <v>0</v>
      </c>
    </row>
    <row r="29" spans="1:7" s="118" customFormat="1" ht="18.75" customHeight="1">
      <c r="A29" s="165" t="s">
        <v>722</v>
      </c>
      <c r="B29" s="156" t="s">
        <v>617</v>
      </c>
      <c r="C29" s="156" t="s">
        <v>618</v>
      </c>
      <c r="D29" s="156" t="s">
        <v>619</v>
      </c>
      <c r="E29" s="157">
        <v>2.6120000000000001</v>
      </c>
      <c r="F29" s="157">
        <v>1.784</v>
      </c>
      <c r="G29" s="157">
        <f t="shared" ref="G29:G46" si="0">E29-F29</f>
        <v>0.82800000000000007</v>
      </c>
    </row>
    <row r="30" spans="1:7" s="118" customFormat="1" ht="18.75" customHeight="1">
      <c r="A30" s="165" t="s">
        <v>723</v>
      </c>
      <c r="B30" s="160" t="s">
        <v>620</v>
      </c>
      <c r="C30" s="156" t="s">
        <v>621</v>
      </c>
      <c r="D30" s="156" t="s">
        <v>622</v>
      </c>
      <c r="E30" s="157">
        <v>2.2999999999999998</v>
      </c>
      <c r="F30" s="157">
        <v>1.7470000000000001</v>
      </c>
      <c r="G30" s="157">
        <v>0</v>
      </c>
    </row>
    <row r="31" spans="1:7" s="15" customFormat="1" ht="21" customHeight="1">
      <c r="A31" s="165" t="s">
        <v>724</v>
      </c>
      <c r="B31" s="156" t="s">
        <v>623</v>
      </c>
      <c r="C31" s="156" t="s">
        <v>624</v>
      </c>
      <c r="D31" s="156" t="s">
        <v>625</v>
      </c>
      <c r="E31" s="157">
        <v>0.5</v>
      </c>
      <c r="F31" s="157">
        <v>0.622</v>
      </c>
      <c r="G31" s="157">
        <v>0</v>
      </c>
    </row>
    <row r="32" spans="1:7" s="118" customFormat="1" ht="32.25">
      <c r="A32" s="165" t="s">
        <v>725</v>
      </c>
      <c r="B32" s="156" t="s">
        <v>626</v>
      </c>
      <c r="C32" s="156" t="s">
        <v>627</v>
      </c>
      <c r="D32" s="156" t="s">
        <v>628</v>
      </c>
      <c r="E32" s="157">
        <v>0.14499999999999999</v>
      </c>
      <c r="F32" s="157">
        <v>0.14000000000000001</v>
      </c>
      <c r="G32" s="157">
        <v>0</v>
      </c>
    </row>
    <row r="33" spans="1:7" s="118" customFormat="1" ht="32.25">
      <c r="A33" s="165" t="s">
        <v>726</v>
      </c>
      <c r="B33" s="156" t="s">
        <v>629</v>
      </c>
      <c r="C33" s="156" t="s">
        <v>630</v>
      </c>
      <c r="D33" s="156" t="s">
        <v>631</v>
      </c>
      <c r="E33" s="157">
        <v>1.65</v>
      </c>
      <c r="F33" s="157">
        <v>1.268</v>
      </c>
      <c r="G33" s="157">
        <v>0</v>
      </c>
    </row>
    <row r="34" spans="1:7" s="118" customFormat="1" ht="32.25">
      <c r="A34" s="165" t="s">
        <v>727</v>
      </c>
      <c r="B34" s="156" t="s">
        <v>632</v>
      </c>
      <c r="C34" s="156" t="s">
        <v>633</v>
      </c>
      <c r="D34" s="156" t="s">
        <v>634</v>
      </c>
      <c r="E34" s="157">
        <v>0.55000000000000004</v>
      </c>
      <c r="F34" s="157">
        <v>0.41799999999999998</v>
      </c>
      <c r="G34" s="157">
        <v>0</v>
      </c>
    </row>
    <row r="35" spans="1:7" s="118" customFormat="1" ht="48">
      <c r="A35" s="165" t="s">
        <v>728</v>
      </c>
      <c r="B35" s="156" t="s">
        <v>635</v>
      </c>
      <c r="C35" s="156" t="s">
        <v>636</v>
      </c>
      <c r="D35" s="156" t="s">
        <v>637</v>
      </c>
      <c r="E35" s="157">
        <v>4</v>
      </c>
      <c r="F35" s="157">
        <v>4.0289999999999999</v>
      </c>
      <c r="G35" s="157">
        <v>0</v>
      </c>
    </row>
    <row r="36" spans="1:7" s="118" customFormat="1" ht="32.25">
      <c r="A36" s="165" t="s">
        <v>729</v>
      </c>
      <c r="B36" s="156" t="s">
        <v>638</v>
      </c>
      <c r="C36" s="156" t="s">
        <v>639</v>
      </c>
      <c r="D36" s="156" t="s">
        <v>640</v>
      </c>
      <c r="E36" s="157">
        <v>3.4</v>
      </c>
      <c r="F36" s="157">
        <v>3.0379999999999998</v>
      </c>
      <c r="G36" s="157">
        <v>0</v>
      </c>
    </row>
    <row r="37" spans="1:7" s="118" customFormat="1" ht="22.5" customHeight="1">
      <c r="A37" s="165" t="s">
        <v>730</v>
      </c>
      <c r="B37" s="156" t="s">
        <v>641</v>
      </c>
      <c r="C37" s="156" t="s">
        <v>642</v>
      </c>
      <c r="D37" s="156" t="s">
        <v>643</v>
      </c>
      <c r="E37" s="157">
        <v>3</v>
      </c>
      <c r="F37" s="157">
        <v>0.442</v>
      </c>
      <c r="G37" s="157">
        <f t="shared" si="0"/>
        <v>2.5579999999999998</v>
      </c>
    </row>
    <row r="38" spans="1:7" s="118" customFormat="1" ht="32.25">
      <c r="A38" s="165" t="s">
        <v>731</v>
      </c>
      <c r="B38" s="156" t="s">
        <v>644</v>
      </c>
      <c r="C38" s="156" t="s">
        <v>645</v>
      </c>
      <c r="D38" s="156" t="s">
        <v>646</v>
      </c>
      <c r="E38" s="157">
        <v>0.08</v>
      </c>
      <c r="F38" s="157">
        <v>0.08</v>
      </c>
      <c r="G38" s="157">
        <v>0</v>
      </c>
    </row>
    <row r="39" spans="1:7" s="118" customFormat="1" ht="32.25">
      <c r="A39" s="165" t="s">
        <v>732</v>
      </c>
      <c r="B39" s="156" t="s">
        <v>647</v>
      </c>
      <c r="C39" s="156" t="s">
        <v>648</v>
      </c>
      <c r="D39" s="156" t="s">
        <v>649</v>
      </c>
      <c r="E39" s="157">
        <v>0.52600000000000002</v>
      </c>
      <c r="F39" s="157">
        <v>0.29299999999999998</v>
      </c>
      <c r="G39" s="157">
        <v>0</v>
      </c>
    </row>
    <row r="40" spans="1:7" s="118" customFormat="1" ht="32.25">
      <c r="A40" s="165" t="s">
        <v>733</v>
      </c>
      <c r="B40" s="156" t="s">
        <v>650</v>
      </c>
      <c r="C40" s="156" t="s">
        <v>651</v>
      </c>
      <c r="D40" s="156" t="s">
        <v>652</v>
      </c>
      <c r="E40" s="157">
        <v>0.46899999999999997</v>
      </c>
      <c r="F40" s="157">
        <v>0.70899999999999996</v>
      </c>
      <c r="G40" s="157">
        <v>0</v>
      </c>
    </row>
    <row r="41" spans="1:7" s="118" customFormat="1" ht="32.25">
      <c r="A41" s="165" t="s">
        <v>734</v>
      </c>
      <c r="B41" s="156" t="s">
        <v>653</v>
      </c>
      <c r="C41" s="156" t="s">
        <v>654</v>
      </c>
      <c r="D41" s="156" t="s">
        <v>655</v>
      </c>
      <c r="E41" s="157">
        <v>0.11</v>
      </c>
      <c r="F41" s="157">
        <v>0.11</v>
      </c>
      <c r="G41" s="157">
        <v>0</v>
      </c>
    </row>
    <row r="42" spans="1:7" s="118" customFormat="1" ht="22.5" customHeight="1">
      <c r="A42" s="165" t="s">
        <v>735</v>
      </c>
      <c r="B42" s="156" t="s">
        <v>656</v>
      </c>
      <c r="C42" s="156" t="s">
        <v>657</v>
      </c>
      <c r="D42" s="156" t="s">
        <v>658</v>
      </c>
      <c r="E42" s="157">
        <v>0.188</v>
      </c>
      <c r="F42" s="157">
        <v>9.5000000000000001E-2</v>
      </c>
      <c r="G42" s="157">
        <v>0</v>
      </c>
    </row>
    <row r="43" spans="1:7" s="118" customFormat="1" ht="48">
      <c r="A43" s="165" t="s">
        <v>736</v>
      </c>
      <c r="B43" s="156" t="s">
        <v>659</v>
      </c>
      <c r="C43" s="156" t="s">
        <v>660</v>
      </c>
      <c r="D43" s="156" t="s">
        <v>661</v>
      </c>
      <c r="E43" s="157">
        <v>0.14899999999999999</v>
      </c>
      <c r="F43" s="157">
        <v>0.14899999999999999</v>
      </c>
      <c r="G43" s="157">
        <v>0</v>
      </c>
    </row>
    <row r="44" spans="1:7" s="118" customFormat="1" ht="32.25">
      <c r="A44" s="165" t="s">
        <v>737</v>
      </c>
      <c r="B44" s="156" t="s">
        <v>662</v>
      </c>
      <c r="C44" s="156" t="s">
        <v>663</v>
      </c>
      <c r="D44" s="156" t="s">
        <v>664</v>
      </c>
      <c r="E44" s="157">
        <v>0.63</v>
      </c>
      <c r="F44" s="157">
        <v>0.51900000000000002</v>
      </c>
      <c r="G44" s="157">
        <v>0</v>
      </c>
    </row>
    <row r="45" spans="1:7" s="118" customFormat="1" ht="63.75">
      <c r="A45" s="165" t="s">
        <v>738</v>
      </c>
      <c r="B45" s="156" t="s">
        <v>665</v>
      </c>
      <c r="C45" s="156" t="s">
        <v>666</v>
      </c>
      <c r="D45" s="156" t="s">
        <v>667</v>
      </c>
      <c r="E45" s="157">
        <v>3.26</v>
      </c>
      <c r="F45" s="158">
        <f>4.607+0.15</f>
        <v>4.7570000000000006</v>
      </c>
      <c r="G45" s="157">
        <v>0</v>
      </c>
    </row>
    <row r="46" spans="1:7" ht="31.5">
      <c r="A46" s="165" t="s">
        <v>739</v>
      </c>
      <c r="B46" s="156" t="s">
        <v>668</v>
      </c>
      <c r="C46" s="156" t="s">
        <v>669</v>
      </c>
      <c r="D46" s="156" t="s">
        <v>670</v>
      </c>
      <c r="E46" s="157">
        <v>5.5</v>
      </c>
      <c r="F46" s="157">
        <v>3.278</v>
      </c>
      <c r="G46" s="161">
        <f t="shared" si="0"/>
        <v>2.222</v>
      </c>
    </row>
    <row r="47" spans="1:7" s="135" customFormat="1" ht="31.5">
      <c r="A47" s="165" t="s">
        <v>740</v>
      </c>
      <c r="B47" s="156" t="s">
        <v>671</v>
      </c>
      <c r="C47" s="156" t="s">
        <v>672</v>
      </c>
      <c r="D47" s="156" t="s">
        <v>673</v>
      </c>
      <c r="E47" s="157">
        <v>0.6</v>
      </c>
      <c r="F47" s="157">
        <v>0.6</v>
      </c>
      <c r="G47" s="157">
        <v>0</v>
      </c>
    </row>
    <row r="48" spans="1:7" s="135" customFormat="1" ht="31.5">
      <c r="A48" s="165" t="s">
        <v>741</v>
      </c>
      <c r="B48" s="156" t="s">
        <v>674</v>
      </c>
      <c r="C48" s="156" t="s">
        <v>675</v>
      </c>
      <c r="D48" s="156" t="s">
        <v>676</v>
      </c>
      <c r="E48" s="157">
        <v>2.83</v>
      </c>
      <c r="F48" s="157">
        <v>3.05</v>
      </c>
      <c r="G48" s="157">
        <v>0</v>
      </c>
    </row>
    <row r="49" spans="1:7" s="135" customFormat="1" ht="47.25">
      <c r="A49" s="165" t="s">
        <v>742</v>
      </c>
      <c r="B49" s="156" t="s">
        <v>677</v>
      </c>
      <c r="C49" s="156" t="s">
        <v>678</v>
      </c>
      <c r="D49" s="156" t="s">
        <v>679</v>
      </c>
      <c r="E49" s="157">
        <v>0.4</v>
      </c>
      <c r="F49" s="157">
        <v>0.41</v>
      </c>
      <c r="G49" s="157">
        <v>0</v>
      </c>
    </row>
    <row r="50" spans="1:7" s="135" customFormat="1" ht="31.5">
      <c r="A50" s="165" t="s">
        <v>743</v>
      </c>
      <c r="B50" s="156" t="s">
        <v>680</v>
      </c>
      <c r="C50" s="156" t="s">
        <v>681</v>
      </c>
      <c r="D50" s="156" t="s">
        <v>682</v>
      </c>
      <c r="E50" s="157">
        <v>0.6</v>
      </c>
      <c r="F50" s="162">
        <v>5.8000000000000003E-2</v>
      </c>
      <c r="G50" s="157">
        <v>0</v>
      </c>
    </row>
    <row r="51" spans="1:7" s="135" customFormat="1" ht="31.5">
      <c r="A51" s="165" t="s">
        <v>744</v>
      </c>
      <c r="B51" s="156" t="s">
        <v>683</v>
      </c>
      <c r="C51" s="156" t="s">
        <v>684</v>
      </c>
      <c r="D51" s="156" t="s">
        <v>685</v>
      </c>
      <c r="E51" s="157">
        <v>11.27</v>
      </c>
      <c r="F51" s="162">
        <v>12.582000000000001</v>
      </c>
      <c r="G51" s="157">
        <v>0</v>
      </c>
    </row>
    <row r="52" spans="1:7" s="135" customFormat="1" ht="31.5">
      <c r="A52" s="165" t="s">
        <v>745</v>
      </c>
      <c r="B52" s="156" t="s">
        <v>686</v>
      </c>
      <c r="C52" s="156" t="s">
        <v>687</v>
      </c>
      <c r="D52" s="156" t="s">
        <v>688</v>
      </c>
      <c r="E52" s="157">
        <v>0.24</v>
      </c>
      <c r="F52" s="157">
        <v>0.25</v>
      </c>
      <c r="G52" s="157">
        <v>0</v>
      </c>
    </row>
    <row r="53" spans="1:7" s="135" customFormat="1" ht="31.5">
      <c r="A53" s="165" t="s">
        <v>746</v>
      </c>
      <c r="B53" s="156" t="s">
        <v>689</v>
      </c>
      <c r="C53" s="156" t="s">
        <v>690</v>
      </c>
      <c r="D53" s="156" t="s">
        <v>691</v>
      </c>
      <c r="E53" s="157">
        <v>1.5</v>
      </c>
      <c r="F53" s="157">
        <v>1.4159999999999999</v>
      </c>
      <c r="G53" s="157">
        <v>0</v>
      </c>
    </row>
    <row r="54" spans="1:7" s="135" customFormat="1" ht="47.25">
      <c r="A54" s="165" t="s">
        <v>747</v>
      </c>
      <c r="B54" s="156" t="s">
        <v>692</v>
      </c>
      <c r="C54" s="156" t="s">
        <v>693</v>
      </c>
      <c r="D54" s="156" t="s">
        <v>694</v>
      </c>
      <c r="E54" s="157">
        <v>2</v>
      </c>
      <c r="F54" s="157">
        <v>1.71</v>
      </c>
      <c r="G54" s="157">
        <v>0</v>
      </c>
    </row>
    <row r="55" spans="1:7" s="135" customFormat="1" ht="15.75">
      <c r="A55" s="165" t="s">
        <v>748</v>
      </c>
      <c r="B55" s="156" t="s">
        <v>695</v>
      </c>
      <c r="C55" s="156" t="s">
        <v>696</v>
      </c>
      <c r="D55" s="156" t="s">
        <v>697</v>
      </c>
      <c r="E55" s="157"/>
      <c r="F55" s="158">
        <v>0.6</v>
      </c>
      <c r="G55" s="157">
        <f>F55-0.48</f>
        <v>0.12</v>
      </c>
    </row>
    <row r="56" spans="1:7" s="135" customFormat="1" ht="31.5">
      <c r="A56" s="165" t="s">
        <v>749</v>
      </c>
      <c r="B56" s="156" t="s">
        <v>698</v>
      </c>
      <c r="C56" s="156" t="s">
        <v>699</v>
      </c>
      <c r="D56" s="156" t="s">
        <v>700</v>
      </c>
      <c r="E56" s="157"/>
      <c r="F56" s="158">
        <f>0.65+0.25</f>
        <v>0.9</v>
      </c>
      <c r="G56" s="157">
        <f>F56-0.63-0.23</f>
        <v>4.0000000000000008E-2</v>
      </c>
    </row>
    <row r="57" spans="1:7" s="135" customFormat="1" ht="31.5">
      <c r="A57" s="165" t="s">
        <v>750</v>
      </c>
      <c r="B57" s="156" t="s">
        <v>701</v>
      </c>
      <c r="C57" s="156" t="s">
        <v>702</v>
      </c>
      <c r="D57" s="156" t="s">
        <v>703</v>
      </c>
      <c r="E57" s="157"/>
      <c r="F57" s="158">
        <v>5.9</v>
      </c>
      <c r="G57" s="157">
        <v>0</v>
      </c>
    </row>
    <row r="58" spans="1:7" s="135" customFormat="1" ht="15.75">
      <c r="A58" s="165" t="s">
        <v>751</v>
      </c>
      <c r="B58" s="156" t="s">
        <v>704</v>
      </c>
      <c r="C58" s="163" t="s">
        <v>705</v>
      </c>
      <c r="D58" s="156" t="s">
        <v>706</v>
      </c>
      <c r="E58" s="157"/>
      <c r="F58" s="164">
        <v>0.47</v>
      </c>
      <c r="G58" s="157">
        <v>0</v>
      </c>
    </row>
    <row r="59" spans="1:7" s="135" customFormat="1">
      <c r="B59" s="4"/>
    </row>
    <row r="60" spans="1:7" s="135" customFormat="1">
      <c r="B60" s="4"/>
    </row>
    <row r="61" spans="1:7" s="135" customFormat="1">
      <c r="B61" s="4"/>
    </row>
    <row r="62" spans="1:7">
      <c r="B62" s="82" t="s">
        <v>383</v>
      </c>
    </row>
    <row r="65" spans="1:253" s="120" customFormat="1" ht="69.75" customHeight="1">
      <c r="A65" s="217" t="s">
        <v>369</v>
      </c>
      <c r="B65" s="207" t="s">
        <v>370</v>
      </c>
      <c r="C65" s="218" t="s">
        <v>374</v>
      </c>
      <c r="D65" s="207" t="s">
        <v>375</v>
      </c>
      <c r="E65" s="207"/>
      <c r="F65" s="207"/>
      <c r="G65" s="207"/>
      <c r="H65" s="207"/>
      <c r="I65" s="208" t="s">
        <v>376</v>
      </c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  <c r="HU65" s="121"/>
      <c r="HV65" s="121"/>
      <c r="HW65" s="121"/>
      <c r="HX65" s="121"/>
      <c r="HY65" s="121"/>
      <c r="HZ65" s="121"/>
      <c r="IA65" s="121"/>
      <c r="IB65" s="121"/>
      <c r="IC65" s="121"/>
      <c r="ID65" s="121"/>
      <c r="IE65" s="121"/>
      <c r="IF65" s="121"/>
      <c r="IG65" s="121"/>
      <c r="IH65" s="121"/>
      <c r="II65" s="121"/>
      <c r="IJ65" s="121"/>
      <c r="IK65" s="121"/>
      <c r="IL65" s="121"/>
      <c r="IM65" s="121"/>
      <c r="IN65" s="121"/>
      <c r="IO65" s="121"/>
      <c r="IP65" s="121"/>
      <c r="IQ65" s="121"/>
      <c r="IR65" s="121"/>
      <c r="IS65" s="121"/>
    </row>
    <row r="66" spans="1:253" s="120" customFormat="1">
      <c r="A66" s="217"/>
      <c r="B66" s="207"/>
      <c r="C66" s="218"/>
      <c r="D66" s="136" t="s">
        <v>377</v>
      </c>
      <c r="E66" s="153" t="s">
        <v>3</v>
      </c>
      <c r="F66" s="153" t="s">
        <v>557</v>
      </c>
      <c r="G66" s="136" t="s">
        <v>558</v>
      </c>
      <c r="H66" s="136" t="s">
        <v>19</v>
      </c>
      <c r="I66" s="209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  <c r="HU66" s="121"/>
      <c r="HV66" s="121"/>
      <c r="HW66" s="121"/>
      <c r="HX66" s="121"/>
      <c r="HY66" s="121"/>
      <c r="HZ66" s="121"/>
      <c r="IA66" s="121"/>
      <c r="IB66" s="121"/>
      <c r="IC66" s="121"/>
      <c r="ID66" s="121"/>
      <c r="IE66" s="121"/>
      <c r="IF66" s="121"/>
      <c r="IG66" s="121"/>
      <c r="IH66" s="121"/>
      <c r="II66" s="121"/>
      <c r="IJ66" s="121"/>
      <c r="IK66" s="121"/>
      <c r="IL66" s="121"/>
      <c r="IM66" s="121"/>
      <c r="IN66" s="121"/>
      <c r="IO66" s="121"/>
      <c r="IP66" s="121"/>
      <c r="IQ66" s="121"/>
      <c r="IR66" s="121"/>
      <c r="IS66" s="121"/>
    </row>
    <row r="67" spans="1:253" s="122" customFormat="1">
      <c r="A67" s="123"/>
      <c r="B67" s="210" t="s">
        <v>378</v>
      </c>
      <c r="C67" s="211"/>
      <c r="D67" s="211"/>
      <c r="E67" s="211"/>
      <c r="F67" s="211"/>
      <c r="G67" s="211"/>
      <c r="H67" s="211"/>
      <c r="I67" s="212"/>
    </row>
    <row r="68" spans="1:253" s="122" customFormat="1" ht="45">
      <c r="A68" s="124">
        <v>1</v>
      </c>
      <c r="B68" s="125" t="s">
        <v>549</v>
      </c>
      <c r="C68" s="126" t="s">
        <v>550</v>
      </c>
      <c r="D68" s="127">
        <v>74.799000000000007</v>
      </c>
      <c r="E68" s="127">
        <v>37.835000000000001</v>
      </c>
      <c r="F68" s="127"/>
      <c r="G68" s="127">
        <v>23.939</v>
      </c>
      <c r="H68" s="127">
        <v>13.025</v>
      </c>
      <c r="I68" s="166">
        <v>0.93</v>
      </c>
    </row>
    <row r="69" spans="1:253" s="122" customFormat="1" ht="45">
      <c r="A69" s="124">
        <v>2</v>
      </c>
      <c r="B69" s="125" t="s">
        <v>551</v>
      </c>
      <c r="C69" s="126" t="s">
        <v>552</v>
      </c>
      <c r="D69" s="127">
        <v>36.548999999999999</v>
      </c>
      <c r="E69" s="127">
        <v>14.734</v>
      </c>
      <c r="F69" s="127"/>
      <c r="G69" s="127">
        <v>13.856999999999999</v>
      </c>
      <c r="H69" s="127">
        <v>7.9580000000000002</v>
      </c>
      <c r="I69" s="166">
        <v>0</v>
      </c>
    </row>
    <row r="70" spans="1:253" s="122" customFormat="1" ht="30">
      <c r="A70" s="124">
        <v>3</v>
      </c>
      <c r="B70" s="125" t="s">
        <v>553</v>
      </c>
      <c r="C70" s="126" t="s">
        <v>554</v>
      </c>
      <c r="D70" s="127">
        <v>22.137</v>
      </c>
      <c r="E70" s="127"/>
      <c r="F70" s="127">
        <v>22.137</v>
      </c>
      <c r="G70" s="127"/>
      <c r="H70" s="127"/>
      <c r="I70" s="166">
        <v>0</v>
      </c>
    </row>
    <row r="71" spans="1:253" s="122" customFormat="1" ht="30">
      <c r="A71" s="124">
        <v>4</v>
      </c>
      <c r="B71" s="125" t="s">
        <v>555</v>
      </c>
      <c r="C71" s="126" t="s">
        <v>556</v>
      </c>
      <c r="D71" s="127">
        <v>9</v>
      </c>
      <c r="E71" s="127">
        <v>9</v>
      </c>
      <c r="F71" s="127"/>
      <c r="G71" s="127"/>
      <c r="H71" s="127"/>
      <c r="I71" s="166">
        <v>0</v>
      </c>
    </row>
    <row r="72" spans="1:253" s="122" customFormat="1">
      <c r="A72" s="213" t="s">
        <v>27</v>
      </c>
      <c r="B72" s="213"/>
      <c r="C72" s="213"/>
      <c r="D72" s="128">
        <f>SUM(D68:D71)</f>
        <v>142.48500000000001</v>
      </c>
      <c r="E72" s="127">
        <f t="shared" ref="E72:F72" si="1">SUM(E68:E71)</f>
        <v>61.569000000000003</v>
      </c>
      <c r="F72" s="127">
        <f t="shared" si="1"/>
        <v>22.137</v>
      </c>
      <c r="G72" s="128">
        <f>SUM(G68:G71)</f>
        <v>37.795999999999999</v>
      </c>
      <c r="H72" s="128">
        <f>SUM(H68:H71)</f>
        <v>20.983000000000001</v>
      </c>
      <c r="I72" s="167">
        <v>0.93</v>
      </c>
    </row>
    <row r="73" spans="1:253">
      <c r="E73" s="135"/>
      <c r="F73" s="135"/>
    </row>
    <row r="74" spans="1:253">
      <c r="E74" s="135"/>
    </row>
  </sheetData>
  <mergeCells count="11">
    <mergeCell ref="D65:H65"/>
    <mergeCell ref="I65:I66"/>
    <mergeCell ref="B67:I67"/>
    <mergeCell ref="A72:C72"/>
    <mergeCell ref="B4:I4"/>
    <mergeCell ref="B5:D5"/>
    <mergeCell ref="A7:G7"/>
    <mergeCell ref="B8:G8"/>
    <mergeCell ref="A65:A66"/>
    <mergeCell ref="B65:B66"/>
    <mergeCell ref="C65:C66"/>
  </mergeCells>
  <conditionalFormatting sqref="B5">
    <cfRule type="duplicateValues" dxfId="0" priority="3"/>
  </conditionalFormatting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A2:Z1000"/>
  <sheetViews>
    <sheetView zoomScale="90" zoomScaleNormal="90" workbookViewId="0">
      <selection activeCell="A4" sqref="A4"/>
    </sheetView>
  </sheetViews>
  <sheetFormatPr defaultColWidth="14.42578125" defaultRowHeight="15" customHeight="1"/>
  <cols>
    <col min="1" max="26" width="8.7109375" customWidth="1"/>
  </cols>
  <sheetData>
    <row r="2" spans="1:26" ht="84.75" customHeight="1">
      <c r="A2" s="205" t="s">
        <v>328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4.75" customHeight="1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K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B2:X1001"/>
  <sheetViews>
    <sheetView zoomScale="90" zoomScaleNormal="90" workbookViewId="0">
      <selection activeCell="N14" sqref="N14"/>
    </sheetView>
  </sheetViews>
  <sheetFormatPr defaultColWidth="14.42578125" defaultRowHeight="15" customHeight="1"/>
  <cols>
    <col min="1" max="2" width="8.7109375" customWidth="1"/>
    <col min="3" max="3" width="48.140625" customWidth="1"/>
    <col min="4" max="4" width="10.5703125" hidden="1" customWidth="1"/>
    <col min="5" max="5" width="10.5703125" customWidth="1"/>
    <col min="6" max="6" width="10.5703125" style="135" customWidth="1"/>
    <col min="7" max="7" width="11.7109375" customWidth="1"/>
    <col min="8" max="8" width="10.5703125" hidden="1" customWidth="1"/>
    <col min="9" max="9" width="10.5703125" customWidth="1"/>
    <col min="10" max="10" width="10.5703125" style="135" customWidth="1"/>
    <col min="11" max="11" width="12.140625" customWidth="1"/>
    <col min="12" max="12" width="10.5703125" hidden="1" customWidth="1"/>
    <col min="13" max="13" width="10.5703125" customWidth="1"/>
    <col min="14" max="14" width="10.5703125" style="135" customWidth="1"/>
    <col min="15" max="15" width="12.140625" customWidth="1"/>
    <col min="16" max="16" width="10.5703125" hidden="1" customWidth="1"/>
    <col min="17" max="17" width="10.5703125" customWidth="1"/>
    <col min="18" max="18" width="10.5703125" style="135" customWidth="1"/>
    <col min="19" max="19" width="13" customWidth="1"/>
    <col min="20" max="20" width="10.5703125" hidden="1" customWidth="1"/>
    <col min="21" max="21" width="10.5703125" customWidth="1"/>
    <col min="22" max="22" width="10.5703125" style="135" customWidth="1"/>
    <col min="23" max="23" width="12.140625" customWidth="1"/>
    <col min="24" max="24" width="10.5703125" customWidth="1"/>
    <col min="25" max="31" width="8.7109375" customWidth="1"/>
  </cols>
  <sheetData>
    <row r="2" spans="2:24">
      <c r="B2" s="202" t="s">
        <v>194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</row>
    <row r="3" spans="2:24">
      <c r="B3" s="12"/>
      <c r="C3" s="13"/>
      <c r="D3" s="13"/>
      <c r="E3" s="13"/>
      <c r="F3" s="134"/>
      <c r="G3" s="13"/>
      <c r="H3" s="13"/>
      <c r="I3" s="13"/>
      <c r="J3" s="134"/>
      <c r="K3" s="13"/>
      <c r="L3" s="13"/>
      <c r="M3" s="13"/>
      <c r="N3" s="134"/>
      <c r="O3" s="13"/>
      <c r="P3" s="13"/>
      <c r="Q3" s="13"/>
      <c r="R3" s="134"/>
      <c r="S3" s="13"/>
      <c r="T3" s="13"/>
      <c r="U3" s="13"/>
      <c r="V3" s="134"/>
      <c r="W3" s="13"/>
      <c r="X3" s="13"/>
    </row>
    <row r="4" spans="2:24" ht="15" customHeight="1">
      <c r="B4" s="177" t="s">
        <v>0</v>
      </c>
      <c r="C4" s="177" t="s">
        <v>1</v>
      </c>
      <c r="D4" s="177" t="s">
        <v>26</v>
      </c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177" t="s">
        <v>27</v>
      </c>
    </row>
    <row r="5" spans="2:24" ht="36" customHeight="1">
      <c r="B5" s="219"/>
      <c r="C5" s="219"/>
      <c r="D5" s="177" t="s">
        <v>29</v>
      </c>
      <c r="E5" s="219"/>
      <c r="F5" s="219"/>
      <c r="G5" s="219"/>
      <c r="H5" s="177" t="s">
        <v>31</v>
      </c>
      <c r="I5" s="219"/>
      <c r="J5" s="219"/>
      <c r="K5" s="219"/>
      <c r="L5" s="177" t="s">
        <v>32</v>
      </c>
      <c r="M5" s="219"/>
      <c r="N5" s="219"/>
      <c r="O5" s="219"/>
      <c r="P5" s="177" t="s">
        <v>33</v>
      </c>
      <c r="Q5" s="219"/>
      <c r="R5" s="219"/>
      <c r="S5" s="219"/>
      <c r="T5" s="177" t="s">
        <v>35</v>
      </c>
      <c r="U5" s="219"/>
      <c r="V5" s="219"/>
      <c r="W5" s="219"/>
      <c r="X5" s="219"/>
    </row>
    <row r="6" spans="2:24" ht="60">
      <c r="B6" s="219"/>
      <c r="C6" s="219"/>
      <c r="D6" s="7">
        <v>2023</v>
      </c>
      <c r="E6" s="7">
        <v>2024</v>
      </c>
      <c r="F6" s="129">
        <v>2025</v>
      </c>
      <c r="G6" s="7" t="s">
        <v>39</v>
      </c>
      <c r="H6" s="65">
        <v>2023</v>
      </c>
      <c r="I6" s="7">
        <v>2024</v>
      </c>
      <c r="J6" s="129">
        <v>2025</v>
      </c>
      <c r="K6" s="7" t="s">
        <v>39</v>
      </c>
      <c r="L6" s="65">
        <v>2023</v>
      </c>
      <c r="M6" s="7">
        <v>2024</v>
      </c>
      <c r="N6" s="129">
        <v>2025</v>
      </c>
      <c r="O6" s="7" t="s">
        <v>39</v>
      </c>
      <c r="P6" s="7">
        <v>2023</v>
      </c>
      <c r="Q6" s="7">
        <v>2024</v>
      </c>
      <c r="R6" s="129">
        <v>2025</v>
      </c>
      <c r="S6" s="7" t="s">
        <v>39</v>
      </c>
      <c r="T6" s="65">
        <v>2023</v>
      </c>
      <c r="U6" s="7">
        <v>2024</v>
      </c>
      <c r="V6" s="129">
        <v>2025</v>
      </c>
      <c r="W6" s="7" t="s">
        <v>39</v>
      </c>
      <c r="X6" s="10"/>
    </row>
    <row r="7" spans="2:24">
      <c r="B7" s="8">
        <v>1</v>
      </c>
      <c r="C7" s="7">
        <v>2</v>
      </c>
      <c r="D7" s="7">
        <v>4</v>
      </c>
      <c r="E7" s="7">
        <v>4</v>
      </c>
      <c r="F7" s="129">
        <v>5</v>
      </c>
      <c r="G7" s="7">
        <v>6</v>
      </c>
      <c r="H7" s="7">
        <v>6</v>
      </c>
      <c r="I7" s="7">
        <v>7</v>
      </c>
      <c r="J7" s="129">
        <v>8</v>
      </c>
      <c r="K7" s="7">
        <v>9</v>
      </c>
      <c r="L7" s="7">
        <v>9</v>
      </c>
      <c r="M7" s="7">
        <v>10</v>
      </c>
      <c r="N7" s="129">
        <v>11</v>
      </c>
      <c r="O7" s="7">
        <v>12</v>
      </c>
      <c r="P7" s="7">
        <v>13</v>
      </c>
      <c r="Q7" s="7">
        <v>13</v>
      </c>
      <c r="R7" s="129">
        <v>14</v>
      </c>
      <c r="S7" s="7">
        <v>15</v>
      </c>
      <c r="T7" s="7">
        <v>1</v>
      </c>
      <c r="U7" s="7">
        <v>16</v>
      </c>
      <c r="V7" s="129">
        <v>17</v>
      </c>
      <c r="W7" s="7">
        <v>18</v>
      </c>
      <c r="X7" s="7">
        <v>19</v>
      </c>
    </row>
    <row r="8" spans="2:24" ht="30">
      <c r="B8" s="8">
        <v>1</v>
      </c>
      <c r="C8" s="9" t="s">
        <v>41</v>
      </c>
      <c r="D8" s="14">
        <v>37</v>
      </c>
      <c r="E8" s="69">
        <v>20</v>
      </c>
      <c r="F8" s="69">
        <v>33</v>
      </c>
      <c r="G8" s="43">
        <f>F8/E8</f>
        <v>1.65</v>
      </c>
      <c r="H8" s="14">
        <v>8</v>
      </c>
      <c r="I8" s="69">
        <v>7</v>
      </c>
      <c r="J8" s="69">
        <v>18</v>
      </c>
      <c r="K8" s="43">
        <f>J8/I8</f>
        <v>2.5714285714285716</v>
      </c>
      <c r="L8" s="14">
        <v>5</v>
      </c>
      <c r="M8" s="69">
        <v>3</v>
      </c>
      <c r="N8" s="69">
        <v>11</v>
      </c>
      <c r="O8" s="44">
        <f>N8/M8</f>
        <v>3.6666666666666665</v>
      </c>
      <c r="P8" s="42">
        <v>2</v>
      </c>
      <c r="Q8" s="70">
        <v>3</v>
      </c>
      <c r="R8" s="70">
        <v>9</v>
      </c>
      <c r="S8" s="44">
        <f>R8/Q8</f>
        <v>3</v>
      </c>
      <c r="T8" s="42">
        <v>0</v>
      </c>
      <c r="U8" s="42">
        <v>0</v>
      </c>
      <c r="V8" s="42">
        <v>0</v>
      </c>
      <c r="W8" s="63">
        <v>0</v>
      </c>
      <c r="X8" s="42">
        <f>F8+J8+N8+R8</f>
        <v>71</v>
      </c>
    </row>
    <row r="9" spans="2:24" ht="60">
      <c r="B9" s="8">
        <v>2</v>
      </c>
      <c r="C9" s="10" t="s">
        <v>44</v>
      </c>
      <c r="D9" s="14">
        <v>37</v>
      </c>
      <c r="E9" s="69">
        <v>20</v>
      </c>
      <c r="F9" s="69">
        <v>33</v>
      </c>
      <c r="G9" s="43">
        <f>F9/E9</f>
        <v>1.65</v>
      </c>
      <c r="H9" s="14">
        <v>8</v>
      </c>
      <c r="I9" s="69">
        <v>7</v>
      </c>
      <c r="J9" s="69">
        <v>18</v>
      </c>
      <c r="K9" s="43">
        <f>J9/I9</f>
        <v>2.5714285714285716</v>
      </c>
      <c r="L9" s="14">
        <v>5</v>
      </c>
      <c r="M9" s="69">
        <v>3</v>
      </c>
      <c r="N9" s="69">
        <v>11</v>
      </c>
      <c r="O9" s="44">
        <f>N9/M9</f>
        <v>3.6666666666666665</v>
      </c>
      <c r="P9" s="42">
        <v>2</v>
      </c>
      <c r="Q9" s="70">
        <v>3</v>
      </c>
      <c r="R9" s="70">
        <v>9</v>
      </c>
      <c r="S9" s="44">
        <f>R9/Q9</f>
        <v>3</v>
      </c>
      <c r="T9" s="7">
        <v>0</v>
      </c>
      <c r="U9" s="7">
        <v>0</v>
      </c>
      <c r="V9" s="129">
        <v>0</v>
      </c>
      <c r="W9" s="64">
        <v>0</v>
      </c>
      <c r="X9" s="42">
        <f>F9+J9+N9+R9</f>
        <v>71</v>
      </c>
    </row>
    <row r="10" spans="2:24" ht="105">
      <c r="B10" s="8">
        <v>3</v>
      </c>
      <c r="C10" s="10" t="s">
        <v>55</v>
      </c>
      <c r="D10" s="7">
        <v>0</v>
      </c>
      <c r="E10" s="7">
        <v>0</v>
      </c>
      <c r="F10" s="129">
        <v>0</v>
      </c>
      <c r="G10" s="64">
        <v>0</v>
      </c>
      <c r="H10" s="7">
        <v>0</v>
      </c>
      <c r="I10" s="7">
        <v>0</v>
      </c>
      <c r="J10" s="129">
        <v>0</v>
      </c>
      <c r="K10" s="7">
        <v>0</v>
      </c>
      <c r="L10" s="7">
        <v>0</v>
      </c>
      <c r="M10" s="14">
        <v>0</v>
      </c>
      <c r="N10" s="14">
        <v>0</v>
      </c>
      <c r="O10" s="62">
        <v>0</v>
      </c>
      <c r="P10" s="7">
        <v>0</v>
      </c>
      <c r="Q10" s="7">
        <v>0</v>
      </c>
      <c r="R10" s="129">
        <v>0</v>
      </c>
      <c r="S10" s="44">
        <v>0</v>
      </c>
      <c r="T10" s="7">
        <v>0</v>
      </c>
      <c r="U10" s="7">
        <v>0</v>
      </c>
      <c r="V10" s="129">
        <v>0</v>
      </c>
      <c r="W10" s="64">
        <f>-W9</f>
        <v>0</v>
      </c>
      <c r="X10" s="42">
        <v>0</v>
      </c>
    </row>
    <row r="11" spans="2:24">
      <c r="B11" s="8" t="s">
        <v>15</v>
      </c>
      <c r="C11" s="10" t="s">
        <v>56</v>
      </c>
      <c r="D11" s="7">
        <v>0</v>
      </c>
      <c r="E11" s="7">
        <v>0</v>
      </c>
      <c r="F11" s="129">
        <v>0</v>
      </c>
      <c r="G11" s="64">
        <v>0</v>
      </c>
      <c r="H11" s="7">
        <v>0</v>
      </c>
      <c r="I11" s="7">
        <v>0</v>
      </c>
      <c r="J11" s="129">
        <v>0</v>
      </c>
      <c r="K11" s="7">
        <v>0</v>
      </c>
      <c r="L11" s="7">
        <v>0</v>
      </c>
      <c r="M11" s="14">
        <v>0</v>
      </c>
      <c r="N11" s="14">
        <v>0</v>
      </c>
      <c r="O11" s="62">
        <v>0</v>
      </c>
      <c r="P11" s="7">
        <v>0</v>
      </c>
      <c r="Q11" s="7">
        <v>0</v>
      </c>
      <c r="R11" s="129">
        <v>0</v>
      </c>
      <c r="S11" s="44">
        <v>0</v>
      </c>
      <c r="T11" s="7">
        <v>0</v>
      </c>
      <c r="U11" s="7">
        <v>0</v>
      </c>
      <c r="V11" s="129">
        <v>0</v>
      </c>
      <c r="W11" s="64">
        <v>0</v>
      </c>
      <c r="X11" s="42">
        <v>0</v>
      </c>
    </row>
    <row r="12" spans="2:24">
      <c r="B12" s="8" t="s">
        <v>16</v>
      </c>
      <c r="C12" s="10" t="s">
        <v>58</v>
      </c>
      <c r="D12" s="7">
        <v>0</v>
      </c>
      <c r="E12" s="7">
        <v>0</v>
      </c>
      <c r="F12" s="129">
        <v>0</v>
      </c>
      <c r="G12" s="64">
        <v>0</v>
      </c>
      <c r="H12" s="7">
        <v>0</v>
      </c>
      <c r="I12" s="7">
        <v>0</v>
      </c>
      <c r="J12" s="129">
        <v>0</v>
      </c>
      <c r="K12" s="7">
        <v>0</v>
      </c>
      <c r="L12" s="7">
        <v>0</v>
      </c>
      <c r="M12" s="14">
        <v>0</v>
      </c>
      <c r="N12" s="14">
        <v>0</v>
      </c>
      <c r="O12" s="62">
        <v>0</v>
      </c>
      <c r="P12" s="7">
        <v>0</v>
      </c>
      <c r="Q12" s="7">
        <v>0</v>
      </c>
      <c r="R12" s="129">
        <v>0</v>
      </c>
      <c r="S12" s="44">
        <v>0</v>
      </c>
      <c r="T12" s="7">
        <v>0</v>
      </c>
      <c r="U12" s="7">
        <v>0</v>
      </c>
      <c r="V12" s="129">
        <v>0</v>
      </c>
      <c r="W12" s="64">
        <v>0</v>
      </c>
      <c r="X12" s="42">
        <v>0</v>
      </c>
    </row>
    <row r="13" spans="2:24" ht="60">
      <c r="B13" s="8">
        <v>4</v>
      </c>
      <c r="C13" s="10" t="s">
        <v>60</v>
      </c>
      <c r="D13" s="14">
        <v>6</v>
      </c>
      <c r="E13" s="69">
        <v>7</v>
      </c>
      <c r="F13" s="69">
        <v>10</v>
      </c>
      <c r="G13" s="64">
        <f>F13/E13</f>
        <v>1.4285714285714286</v>
      </c>
      <c r="H13" s="14">
        <v>7</v>
      </c>
      <c r="I13" s="69">
        <v>7</v>
      </c>
      <c r="J13" s="69">
        <v>10</v>
      </c>
      <c r="K13" s="44">
        <f>J13/I13</f>
        <v>1.4285714285714286</v>
      </c>
      <c r="L13" s="14">
        <v>8</v>
      </c>
      <c r="M13" s="69">
        <v>7</v>
      </c>
      <c r="N13" s="69">
        <v>10</v>
      </c>
      <c r="O13" s="61">
        <f t="shared" ref="O13:O15" si="0">N13/M13</f>
        <v>1.4285714285714286</v>
      </c>
      <c r="P13" s="65">
        <v>9</v>
      </c>
      <c r="Q13" s="71">
        <v>8</v>
      </c>
      <c r="R13" s="71">
        <v>10</v>
      </c>
      <c r="S13" s="44">
        <f t="shared" ref="S13:S14" si="1">R13/Q13</f>
        <v>1.25</v>
      </c>
      <c r="T13" s="7">
        <v>0</v>
      </c>
      <c r="U13" s="7">
        <v>0</v>
      </c>
      <c r="V13" s="129">
        <v>0</v>
      </c>
      <c r="W13" s="64">
        <v>0</v>
      </c>
      <c r="X13" s="60">
        <f t="shared" ref="X13:X15" si="2">F13+J13+N13+R13</f>
        <v>40</v>
      </c>
    </row>
    <row r="14" spans="2:24" ht="45">
      <c r="B14" s="8">
        <v>5</v>
      </c>
      <c r="C14" s="10" t="s">
        <v>63</v>
      </c>
      <c r="D14" s="14">
        <v>37</v>
      </c>
      <c r="E14" s="72">
        <v>20</v>
      </c>
      <c r="F14" s="72">
        <v>33</v>
      </c>
      <c r="G14" s="73">
        <f t="shared" ref="G14:G19" si="3">F14/E14</f>
        <v>1.65</v>
      </c>
      <c r="H14" s="72">
        <f>H9</f>
        <v>8</v>
      </c>
      <c r="I14" s="72">
        <f>I9</f>
        <v>7</v>
      </c>
      <c r="J14" s="72">
        <v>18</v>
      </c>
      <c r="K14" s="73">
        <f>J14/I14</f>
        <v>2.5714285714285716</v>
      </c>
      <c r="L14" s="72">
        <f>L9</f>
        <v>5</v>
      </c>
      <c r="M14" s="72">
        <f>M9</f>
        <v>3</v>
      </c>
      <c r="N14" s="72">
        <v>11</v>
      </c>
      <c r="O14" s="73">
        <f t="shared" si="0"/>
        <v>3.6666666666666665</v>
      </c>
      <c r="P14" s="74">
        <f>P9</f>
        <v>2</v>
      </c>
      <c r="Q14" s="74">
        <f>Q9</f>
        <v>3</v>
      </c>
      <c r="R14" s="74">
        <v>9</v>
      </c>
      <c r="S14" s="44">
        <f t="shared" si="1"/>
        <v>3</v>
      </c>
      <c r="T14" s="7">
        <v>0</v>
      </c>
      <c r="U14" s="7">
        <v>0</v>
      </c>
      <c r="V14" s="129">
        <v>0</v>
      </c>
      <c r="W14" s="64">
        <v>0</v>
      </c>
      <c r="X14" s="42">
        <f t="shared" si="2"/>
        <v>71</v>
      </c>
    </row>
    <row r="15" spans="2:24" ht="45">
      <c r="B15" s="8">
        <v>6</v>
      </c>
      <c r="C15" s="10" t="s">
        <v>66</v>
      </c>
      <c r="D15" s="14">
        <v>37</v>
      </c>
      <c r="E15" s="72">
        <v>20</v>
      </c>
      <c r="F15" s="72">
        <v>31</v>
      </c>
      <c r="G15" s="73">
        <f t="shared" si="3"/>
        <v>1.55</v>
      </c>
      <c r="H15" s="72">
        <v>8</v>
      </c>
      <c r="I15" s="72">
        <v>9</v>
      </c>
      <c r="J15" s="72">
        <v>18</v>
      </c>
      <c r="K15" s="73">
        <f>J15/I15</f>
        <v>2</v>
      </c>
      <c r="L15" s="72">
        <v>4</v>
      </c>
      <c r="M15" s="72">
        <v>10</v>
      </c>
      <c r="N15" s="72">
        <v>11</v>
      </c>
      <c r="O15" s="73">
        <f t="shared" si="0"/>
        <v>1.1000000000000001</v>
      </c>
      <c r="P15" s="74">
        <f>P9</f>
        <v>2</v>
      </c>
      <c r="Q15" s="74">
        <v>4</v>
      </c>
      <c r="R15" s="74">
        <v>9</v>
      </c>
      <c r="S15" s="44">
        <f>R15/Q15</f>
        <v>2.25</v>
      </c>
      <c r="T15" s="7">
        <v>0</v>
      </c>
      <c r="U15" s="7">
        <v>0</v>
      </c>
      <c r="V15" s="129">
        <v>0</v>
      </c>
      <c r="W15" s="64">
        <v>0</v>
      </c>
      <c r="X15" s="42">
        <f t="shared" si="2"/>
        <v>69</v>
      </c>
    </row>
    <row r="16" spans="2:24" ht="90">
      <c r="B16" s="8">
        <v>7</v>
      </c>
      <c r="C16" s="10" t="s">
        <v>68</v>
      </c>
      <c r="D16" s="14">
        <v>0</v>
      </c>
      <c r="E16" s="72">
        <v>0</v>
      </c>
      <c r="F16" s="72">
        <v>0</v>
      </c>
      <c r="G16" s="73">
        <v>0</v>
      </c>
      <c r="H16" s="7">
        <v>0</v>
      </c>
      <c r="I16" s="14">
        <v>0</v>
      </c>
      <c r="J16" s="14">
        <v>0</v>
      </c>
      <c r="K16" s="64">
        <v>0</v>
      </c>
      <c r="L16" s="7">
        <v>0</v>
      </c>
      <c r="M16" s="14">
        <v>0</v>
      </c>
      <c r="N16" s="14">
        <v>0</v>
      </c>
      <c r="O16" s="62" t="s">
        <v>6</v>
      </c>
      <c r="P16" s="7">
        <v>0</v>
      </c>
      <c r="Q16" s="7">
        <v>0</v>
      </c>
      <c r="R16" s="129">
        <v>0</v>
      </c>
      <c r="S16" s="44">
        <v>0</v>
      </c>
      <c r="T16" s="7">
        <v>0</v>
      </c>
      <c r="U16" s="7">
        <v>0</v>
      </c>
      <c r="V16" s="129">
        <v>0</v>
      </c>
      <c r="W16" s="64">
        <v>0</v>
      </c>
      <c r="X16" s="42">
        <f t="shared" ref="X16:X17" si="4">E16+I16+M16+Q16</f>
        <v>0</v>
      </c>
    </row>
    <row r="17" spans="2:24">
      <c r="B17" s="8" t="s">
        <v>70</v>
      </c>
      <c r="C17" s="10" t="s">
        <v>56</v>
      </c>
      <c r="D17" s="14">
        <v>0</v>
      </c>
      <c r="E17" s="72">
        <v>0</v>
      </c>
      <c r="F17" s="72">
        <v>0</v>
      </c>
      <c r="G17" s="73">
        <v>0</v>
      </c>
      <c r="H17" s="7">
        <v>0</v>
      </c>
      <c r="I17" s="14">
        <v>0</v>
      </c>
      <c r="J17" s="14">
        <v>0</v>
      </c>
      <c r="K17" s="64">
        <v>0</v>
      </c>
      <c r="L17" s="7">
        <v>0</v>
      </c>
      <c r="M17" s="14">
        <v>0</v>
      </c>
      <c r="N17" s="14">
        <v>0</v>
      </c>
      <c r="O17" s="62" t="s">
        <v>6</v>
      </c>
      <c r="P17" s="7">
        <v>0</v>
      </c>
      <c r="Q17" s="7">
        <v>0</v>
      </c>
      <c r="R17" s="129">
        <v>0</v>
      </c>
      <c r="S17" s="44">
        <v>0</v>
      </c>
      <c r="T17" s="7">
        <v>0</v>
      </c>
      <c r="U17" s="7">
        <v>0</v>
      </c>
      <c r="V17" s="129">
        <v>0</v>
      </c>
      <c r="W17" s="64">
        <v>0</v>
      </c>
      <c r="X17" s="42">
        <f t="shared" si="4"/>
        <v>0</v>
      </c>
    </row>
    <row r="18" spans="2:24">
      <c r="B18" s="8" t="s">
        <v>72</v>
      </c>
      <c r="C18" s="10" t="s">
        <v>73</v>
      </c>
      <c r="D18" s="14">
        <v>0</v>
      </c>
      <c r="E18" s="14">
        <v>0</v>
      </c>
      <c r="F18" s="14">
        <v>0</v>
      </c>
      <c r="G18" s="64">
        <v>0</v>
      </c>
      <c r="H18" s="7">
        <v>0</v>
      </c>
      <c r="I18" s="14">
        <v>0</v>
      </c>
      <c r="J18" s="14">
        <v>0</v>
      </c>
      <c r="K18" s="64">
        <v>0</v>
      </c>
      <c r="L18" s="7">
        <v>0</v>
      </c>
      <c r="M18" s="14">
        <v>0</v>
      </c>
      <c r="N18" s="14">
        <v>0</v>
      </c>
      <c r="O18" s="62" t="s">
        <v>6</v>
      </c>
      <c r="P18" s="7">
        <v>0</v>
      </c>
      <c r="Q18" s="7">
        <v>0</v>
      </c>
      <c r="R18" s="129">
        <v>0</v>
      </c>
      <c r="S18" s="44">
        <v>0</v>
      </c>
      <c r="T18" s="7">
        <v>0</v>
      </c>
      <c r="U18" s="7">
        <v>0</v>
      </c>
      <c r="V18" s="129">
        <v>0</v>
      </c>
      <c r="W18" s="64">
        <v>0</v>
      </c>
      <c r="X18" s="42">
        <v>0</v>
      </c>
    </row>
    <row r="19" spans="2:24" ht="45">
      <c r="B19" s="8">
        <v>8</v>
      </c>
      <c r="C19" s="10" t="s">
        <v>75</v>
      </c>
      <c r="D19" s="14">
        <v>6</v>
      </c>
      <c r="E19" s="72">
        <v>10</v>
      </c>
      <c r="F19" s="72">
        <v>15</v>
      </c>
      <c r="G19" s="73">
        <f t="shared" si="3"/>
        <v>1.5</v>
      </c>
      <c r="H19" s="72">
        <v>27</v>
      </c>
      <c r="I19" s="72">
        <v>45</v>
      </c>
      <c r="J19" s="72">
        <v>45</v>
      </c>
      <c r="K19" s="73">
        <f>J19/I19</f>
        <v>1</v>
      </c>
      <c r="L19" s="72">
        <v>376</v>
      </c>
      <c r="M19" s="72">
        <v>151</v>
      </c>
      <c r="N19" s="72">
        <v>150</v>
      </c>
      <c r="O19" s="75">
        <f>N19/M19</f>
        <v>0.99337748344370858</v>
      </c>
      <c r="P19" s="74">
        <v>186</v>
      </c>
      <c r="Q19" s="74">
        <v>362</v>
      </c>
      <c r="R19" s="74">
        <v>300</v>
      </c>
      <c r="S19" s="44">
        <f>R19/Q19</f>
        <v>0.82872928176795579</v>
      </c>
      <c r="T19" s="7" t="s">
        <v>6</v>
      </c>
      <c r="U19" s="7">
        <v>0</v>
      </c>
      <c r="V19" s="129">
        <v>0</v>
      </c>
      <c r="W19" s="64">
        <v>0</v>
      </c>
      <c r="X19" s="60">
        <f>F19+J19+N19+R19</f>
        <v>510</v>
      </c>
    </row>
    <row r="20" spans="2:24" ht="15" customHeight="1">
      <c r="M20" s="15"/>
      <c r="N20" s="15"/>
    </row>
    <row r="22" spans="2:24" ht="15.75" customHeight="1"/>
    <row r="23" spans="2:24" ht="15.75" customHeight="1"/>
    <row r="24" spans="2:24" ht="15.75" customHeight="1"/>
    <row r="25" spans="2:24" ht="15.75" customHeight="1"/>
    <row r="26" spans="2:24" ht="15.75" customHeight="1"/>
    <row r="27" spans="2:24" ht="15.75" customHeight="1"/>
    <row r="28" spans="2:24" ht="15.75" customHeight="1"/>
    <row r="29" spans="2:24" ht="15.75" customHeight="1"/>
    <row r="30" spans="2:24" ht="15.75" customHeight="1"/>
    <row r="31" spans="2:24" ht="15.75" customHeight="1"/>
    <row r="32" spans="2:2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0">
    <mergeCell ref="B2:X2"/>
    <mergeCell ref="B4:B6"/>
    <mergeCell ref="C4:C6"/>
    <mergeCell ref="D4:W4"/>
    <mergeCell ref="P5:S5"/>
    <mergeCell ref="X4:X5"/>
    <mergeCell ref="T5:W5"/>
    <mergeCell ref="D5:G5"/>
    <mergeCell ref="H5:K5"/>
    <mergeCell ref="L5:O5"/>
  </mergeCells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A2:Z999"/>
  <sheetViews>
    <sheetView workbookViewId="0">
      <selection activeCell="A29" sqref="A29"/>
    </sheetView>
  </sheetViews>
  <sheetFormatPr defaultColWidth="14.42578125" defaultRowHeight="15" customHeight="1"/>
  <cols>
    <col min="1" max="1" width="12.5703125" customWidth="1"/>
    <col min="2" max="2" width="19.7109375" customWidth="1"/>
    <col min="3" max="9" width="8.7109375" customWidth="1"/>
    <col min="10" max="10" width="12.7109375" customWidth="1"/>
    <col min="11" max="11" width="14.28515625" customWidth="1"/>
    <col min="12" max="26" width="8.7109375" customWidth="1"/>
  </cols>
  <sheetData>
    <row r="2" spans="1:26" ht="84.75" customHeight="1">
      <c r="A2" s="205" t="s">
        <v>384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hidden="1" customHeight="1"/>
    <row r="5" spans="1:26" ht="47.25" hidden="1" customHeight="1">
      <c r="A5" s="220" t="s">
        <v>329</v>
      </c>
      <c r="B5" s="220"/>
      <c r="C5" s="220"/>
      <c r="D5" s="220">
        <v>15</v>
      </c>
      <c r="E5" s="220"/>
      <c r="F5" s="220">
        <v>150</v>
      </c>
      <c r="G5" s="220"/>
      <c r="H5" s="220">
        <v>250</v>
      </c>
      <c r="I5" s="220"/>
      <c r="J5" s="220">
        <v>670</v>
      </c>
      <c r="K5" s="220"/>
      <c r="L5" s="85"/>
    </row>
    <row r="6" spans="1:26" ht="15.75" hidden="1" customHeight="1">
      <c r="A6" s="220" t="s">
        <v>330</v>
      </c>
      <c r="B6" s="220"/>
      <c r="C6" s="220"/>
      <c r="D6" s="86" t="s">
        <v>331</v>
      </c>
      <c r="E6" s="86" t="s">
        <v>332</v>
      </c>
      <c r="F6" s="86" t="s">
        <v>331</v>
      </c>
      <c r="G6" s="86" t="s">
        <v>332</v>
      </c>
      <c r="H6" s="86" t="s">
        <v>331</v>
      </c>
      <c r="I6" s="86" t="s">
        <v>332</v>
      </c>
      <c r="J6" s="86" t="s">
        <v>331</v>
      </c>
      <c r="K6" s="86" t="s">
        <v>332</v>
      </c>
      <c r="L6" s="85"/>
    </row>
    <row r="7" spans="1:26" ht="64.5" hidden="1" customHeight="1">
      <c r="A7" s="86" t="s">
        <v>333</v>
      </c>
      <c r="B7" s="86" t="s">
        <v>334</v>
      </c>
      <c r="C7" s="86" t="s">
        <v>335</v>
      </c>
      <c r="D7" s="87"/>
      <c r="E7" s="87"/>
      <c r="F7" s="87"/>
      <c r="G7" s="87"/>
      <c r="H7" s="87"/>
      <c r="I7" s="87"/>
      <c r="J7" s="87"/>
      <c r="K7" s="87"/>
      <c r="L7" s="85"/>
    </row>
    <row r="8" spans="1:26" ht="96.75" hidden="1" customHeight="1">
      <c r="A8" s="221" t="s">
        <v>336</v>
      </c>
      <c r="B8" s="221" t="s">
        <v>337</v>
      </c>
      <c r="C8" s="88" t="s">
        <v>338</v>
      </c>
      <c r="D8" s="89"/>
      <c r="E8" s="87"/>
      <c r="F8" s="89"/>
      <c r="G8" s="89"/>
      <c r="H8" s="89"/>
      <c r="I8" s="89"/>
      <c r="J8" s="89"/>
      <c r="K8" s="89"/>
      <c r="L8" s="85"/>
    </row>
    <row r="9" spans="1:26" ht="15" hidden="1" customHeight="1">
      <c r="A9" s="221"/>
      <c r="B9" s="221"/>
      <c r="C9" s="88" t="s">
        <v>339</v>
      </c>
      <c r="D9" s="89"/>
      <c r="E9" s="87"/>
      <c r="F9" s="89"/>
      <c r="G9" s="89"/>
      <c r="H9" s="89"/>
      <c r="I9" s="89"/>
      <c r="J9" s="89"/>
      <c r="K9" s="89"/>
      <c r="L9" s="85"/>
    </row>
    <row r="10" spans="1:26" ht="15" hidden="1" customHeight="1">
      <c r="A10" s="221"/>
      <c r="B10" s="221" t="s">
        <v>340</v>
      </c>
      <c r="C10" s="88" t="s">
        <v>338</v>
      </c>
      <c r="D10" s="89"/>
      <c r="E10" s="87"/>
      <c r="F10" s="89"/>
      <c r="G10" s="89"/>
      <c r="H10" s="89"/>
      <c r="I10" s="89"/>
      <c r="J10" s="89"/>
      <c r="K10" s="89"/>
      <c r="L10" s="85"/>
    </row>
    <row r="11" spans="1:26" ht="15" hidden="1" customHeight="1">
      <c r="A11" s="221"/>
      <c r="B11" s="221"/>
      <c r="C11" s="88" t="s">
        <v>339</v>
      </c>
      <c r="D11" s="89"/>
      <c r="E11" s="87"/>
      <c r="F11" s="89"/>
      <c r="G11" s="89"/>
      <c r="H11" s="89"/>
      <c r="I11" s="89"/>
      <c r="J11" s="89"/>
      <c r="K11" s="89"/>
      <c r="L11" s="85"/>
    </row>
    <row r="12" spans="1:26" ht="15" hidden="1" customHeight="1">
      <c r="A12" s="221">
        <v>750</v>
      </c>
      <c r="B12" s="221" t="s">
        <v>337</v>
      </c>
      <c r="C12" s="88" t="s">
        <v>338</v>
      </c>
      <c r="D12" s="89"/>
      <c r="E12" s="89"/>
      <c r="F12" s="89"/>
      <c r="G12" s="89"/>
      <c r="H12" s="89"/>
      <c r="I12" s="89"/>
      <c r="J12" s="89"/>
      <c r="K12" s="89"/>
      <c r="L12" s="85"/>
    </row>
    <row r="13" spans="1:26" ht="15" hidden="1" customHeight="1">
      <c r="A13" s="221"/>
      <c r="B13" s="221"/>
      <c r="C13" s="88" t="s">
        <v>339</v>
      </c>
      <c r="D13" s="89"/>
      <c r="E13" s="89"/>
      <c r="F13" s="89"/>
      <c r="G13" s="89"/>
      <c r="H13" s="89"/>
      <c r="I13" s="89"/>
      <c r="J13" s="89"/>
      <c r="K13" s="89"/>
      <c r="L13" s="85"/>
    </row>
    <row r="14" spans="1:26" ht="15" hidden="1" customHeight="1">
      <c r="A14" s="221"/>
      <c r="B14" s="221" t="s">
        <v>340</v>
      </c>
      <c r="C14" s="88" t="s">
        <v>338</v>
      </c>
      <c r="D14" s="89"/>
      <c r="E14" s="89"/>
      <c r="F14" s="89"/>
      <c r="G14" s="89"/>
      <c r="H14" s="89"/>
      <c r="I14" s="89"/>
      <c r="J14" s="89"/>
      <c r="K14" s="89"/>
      <c r="L14" s="85"/>
    </row>
    <row r="15" spans="1:26" ht="15" hidden="1" customHeight="1">
      <c r="A15" s="221"/>
      <c r="B15" s="221"/>
      <c r="C15" s="88" t="s">
        <v>339</v>
      </c>
      <c r="D15" s="89"/>
      <c r="E15" s="89"/>
      <c r="F15" s="89"/>
      <c r="G15" s="89"/>
      <c r="H15" s="89"/>
      <c r="I15" s="89"/>
      <c r="J15" s="89"/>
      <c r="K15" s="89"/>
      <c r="L15" s="85"/>
    </row>
    <row r="16" spans="1:26" ht="15" hidden="1" customHeight="1">
      <c r="A16" s="221">
        <v>1000</v>
      </c>
      <c r="B16" s="221" t="s">
        <v>337</v>
      </c>
      <c r="C16" s="88" t="s">
        <v>338</v>
      </c>
      <c r="D16" s="89"/>
      <c r="E16" s="89"/>
      <c r="F16" s="89"/>
      <c r="G16" s="89"/>
      <c r="H16" s="89"/>
      <c r="I16" s="89"/>
      <c r="J16" s="89"/>
      <c r="K16" s="89"/>
      <c r="L16" s="85"/>
    </row>
    <row r="17" spans="1:12" ht="15" hidden="1" customHeight="1">
      <c r="A17" s="221"/>
      <c r="B17" s="221"/>
      <c r="C17" s="88" t="s">
        <v>339</v>
      </c>
      <c r="D17" s="89"/>
      <c r="E17" s="89"/>
      <c r="F17" s="89"/>
      <c r="G17" s="89"/>
      <c r="H17" s="89"/>
      <c r="I17" s="89"/>
      <c r="J17" s="89"/>
      <c r="K17" s="89"/>
      <c r="L17" s="85"/>
    </row>
    <row r="18" spans="1:12" ht="15" hidden="1" customHeight="1">
      <c r="A18" s="221"/>
      <c r="B18" s="221" t="s">
        <v>340</v>
      </c>
      <c r="C18" s="88" t="s">
        <v>338</v>
      </c>
      <c r="D18" s="89"/>
      <c r="E18" s="89"/>
      <c r="F18" s="89"/>
      <c r="G18" s="89"/>
      <c r="H18" s="89"/>
      <c r="I18" s="89"/>
      <c r="J18" s="89"/>
      <c r="K18" s="89"/>
      <c r="L18" s="85"/>
    </row>
    <row r="19" spans="1:12" ht="15" hidden="1" customHeight="1">
      <c r="A19" s="221"/>
      <c r="B19" s="221"/>
      <c r="C19" s="88" t="s">
        <v>339</v>
      </c>
      <c r="D19" s="89"/>
      <c r="E19" s="89"/>
      <c r="F19" s="89"/>
      <c r="G19" s="89"/>
      <c r="H19" s="89"/>
      <c r="I19" s="89"/>
      <c r="J19" s="89"/>
      <c r="K19" s="89"/>
      <c r="L19" s="85"/>
    </row>
    <row r="20" spans="1:12" ht="15" hidden="1" customHeight="1">
      <c r="A20" s="221">
        <v>1250</v>
      </c>
      <c r="B20" s="221" t="s">
        <v>337</v>
      </c>
      <c r="C20" s="88" t="s">
        <v>338</v>
      </c>
      <c r="D20" s="89"/>
      <c r="E20" s="89"/>
      <c r="F20" s="89"/>
      <c r="G20" s="89"/>
      <c r="H20" s="89"/>
      <c r="I20" s="89"/>
      <c r="J20" s="89"/>
      <c r="K20" s="89"/>
      <c r="L20" s="85"/>
    </row>
    <row r="21" spans="1:12" ht="15.75" hidden="1" customHeight="1">
      <c r="A21" s="221"/>
      <c r="B21" s="221"/>
      <c r="C21" s="88" t="s">
        <v>339</v>
      </c>
      <c r="D21" s="89"/>
      <c r="E21" s="89"/>
      <c r="F21" s="89"/>
      <c r="G21" s="89"/>
      <c r="H21" s="89"/>
      <c r="I21" s="89"/>
      <c r="J21" s="89"/>
      <c r="K21" s="89"/>
      <c r="L21" s="85"/>
    </row>
    <row r="22" spans="1:12" ht="15.75" hidden="1" customHeight="1">
      <c r="A22" s="221"/>
      <c r="B22" s="221" t="s">
        <v>340</v>
      </c>
      <c r="C22" s="88" t="s">
        <v>338</v>
      </c>
      <c r="D22" s="89"/>
      <c r="E22" s="89"/>
      <c r="F22" s="89"/>
      <c r="G22" s="89"/>
      <c r="H22" s="89"/>
      <c r="I22" s="89"/>
      <c r="J22" s="89"/>
      <c r="K22" s="89"/>
      <c r="L22" s="85"/>
    </row>
    <row r="23" spans="1:12" ht="15.75" hidden="1" customHeight="1">
      <c r="A23" s="221"/>
      <c r="B23" s="221"/>
      <c r="C23" s="88" t="s">
        <v>339</v>
      </c>
      <c r="D23" s="89"/>
      <c r="E23" s="89"/>
      <c r="F23" s="89"/>
      <c r="G23" s="89"/>
      <c r="H23" s="89"/>
      <c r="I23" s="89"/>
      <c r="J23" s="89"/>
      <c r="K23" s="85"/>
      <c r="L23" s="85"/>
    </row>
    <row r="24" spans="1:12" ht="15.75" hidden="1" customHeight="1"/>
    <row r="25" spans="1:12" ht="15.75" customHeight="1"/>
    <row r="26" spans="1:12" ht="15.75" customHeight="1"/>
    <row r="27" spans="1:12" ht="30" customHeight="1">
      <c r="A27" s="240" t="s">
        <v>329</v>
      </c>
      <c r="B27" s="240"/>
      <c r="C27" s="240"/>
      <c r="D27" s="240">
        <v>15</v>
      </c>
      <c r="E27" s="240"/>
      <c r="F27" s="240">
        <v>150</v>
      </c>
      <c r="G27" s="240"/>
      <c r="H27" s="240">
        <v>250</v>
      </c>
      <c r="I27" s="240"/>
      <c r="J27" s="240">
        <v>670</v>
      </c>
      <c r="K27" s="240"/>
    </row>
    <row r="28" spans="1:12" ht="15.75" customHeight="1">
      <c r="A28" s="240" t="s">
        <v>330</v>
      </c>
      <c r="B28" s="240"/>
      <c r="C28" s="240"/>
      <c r="D28" s="241" t="s">
        <v>755</v>
      </c>
      <c r="E28" s="241" t="s">
        <v>332</v>
      </c>
      <c r="F28" s="241" t="s">
        <v>755</v>
      </c>
      <c r="G28" s="241" t="s">
        <v>332</v>
      </c>
      <c r="H28" s="241" t="s">
        <v>755</v>
      </c>
      <c r="I28" s="241" t="s">
        <v>332</v>
      </c>
      <c r="J28" s="241" t="s">
        <v>755</v>
      </c>
      <c r="K28" s="241" t="s">
        <v>332</v>
      </c>
    </row>
    <row r="29" spans="1:12" ht="57.75" customHeight="1">
      <c r="A29" s="241" t="s">
        <v>333</v>
      </c>
      <c r="B29" s="241" t="s">
        <v>334</v>
      </c>
      <c r="C29" s="241" t="s">
        <v>335</v>
      </c>
      <c r="D29" s="242"/>
      <c r="E29" s="242"/>
      <c r="F29" s="242"/>
      <c r="G29" s="242"/>
      <c r="H29" s="242"/>
      <c r="I29" s="242"/>
      <c r="J29" s="242"/>
      <c r="K29" s="242"/>
    </row>
    <row r="30" spans="1:12" ht="15.75" customHeight="1">
      <c r="A30" s="241" t="s">
        <v>756</v>
      </c>
      <c r="B30" s="241" t="s">
        <v>337</v>
      </c>
      <c r="C30" s="241" t="s">
        <v>338</v>
      </c>
      <c r="D30" s="242"/>
      <c r="E30" s="242"/>
      <c r="F30" s="242"/>
      <c r="G30" s="242"/>
      <c r="H30" s="242"/>
      <c r="I30" s="242"/>
      <c r="J30" s="242"/>
      <c r="K30" s="242"/>
    </row>
    <row r="31" spans="1:12" ht="30" customHeight="1">
      <c r="A31" s="241" t="s">
        <v>757</v>
      </c>
      <c r="B31" s="242"/>
      <c r="C31" s="241" t="s">
        <v>339</v>
      </c>
      <c r="D31" s="242"/>
      <c r="E31" s="242"/>
      <c r="F31" s="242"/>
      <c r="G31" s="242"/>
      <c r="H31" s="242"/>
      <c r="I31" s="242"/>
      <c r="J31" s="242"/>
      <c r="K31" s="242"/>
    </row>
    <row r="32" spans="1:12" ht="51.75" customHeight="1">
      <c r="A32" s="241" t="s">
        <v>758</v>
      </c>
      <c r="B32" s="241" t="s">
        <v>340</v>
      </c>
      <c r="C32" s="241" t="s">
        <v>338</v>
      </c>
      <c r="D32" s="242"/>
      <c r="E32" s="242"/>
      <c r="F32" s="242"/>
      <c r="G32" s="242"/>
      <c r="H32" s="242"/>
      <c r="I32" s="242"/>
      <c r="J32" s="242"/>
      <c r="K32" s="242"/>
    </row>
    <row r="33" spans="1:11" ht="42" customHeight="1">
      <c r="A33" s="241" t="s">
        <v>759</v>
      </c>
      <c r="B33" s="242"/>
      <c r="C33" s="241" t="s">
        <v>339</v>
      </c>
      <c r="D33" s="242"/>
      <c r="E33" s="242"/>
      <c r="F33" s="242"/>
      <c r="G33" s="242"/>
      <c r="H33" s="242"/>
      <c r="I33" s="242"/>
      <c r="J33" s="242"/>
      <c r="K33" s="242"/>
    </row>
    <row r="34" spans="1:11" ht="15.75" customHeight="1">
      <c r="A34" s="242"/>
      <c r="B34" s="241" t="s">
        <v>337</v>
      </c>
      <c r="C34" s="241" t="s">
        <v>338</v>
      </c>
      <c r="D34" s="242"/>
      <c r="E34" s="242"/>
      <c r="F34" s="242"/>
      <c r="G34" s="242"/>
      <c r="H34" s="242"/>
      <c r="I34" s="242"/>
      <c r="J34" s="242"/>
      <c r="K34" s="242"/>
    </row>
    <row r="35" spans="1:11" ht="15.75" customHeight="1">
      <c r="A35" s="241">
        <v>750</v>
      </c>
      <c r="B35" s="242"/>
      <c r="C35" s="241" t="s">
        <v>339</v>
      </c>
      <c r="D35" s="242"/>
      <c r="E35" s="242"/>
      <c r="F35" s="242"/>
      <c r="G35" s="242"/>
      <c r="H35" s="242"/>
      <c r="I35" s="242"/>
      <c r="J35" s="242"/>
      <c r="K35" s="242"/>
    </row>
    <row r="36" spans="1:11" ht="15.75" customHeight="1">
      <c r="A36" s="242"/>
      <c r="B36" s="241" t="s">
        <v>340</v>
      </c>
      <c r="C36" s="241" t="s">
        <v>338</v>
      </c>
      <c r="D36" s="242"/>
      <c r="E36" s="242"/>
      <c r="F36" s="242"/>
      <c r="G36" s="242"/>
      <c r="H36" s="242"/>
      <c r="I36" s="242"/>
      <c r="J36" s="242"/>
      <c r="K36" s="242"/>
    </row>
    <row r="37" spans="1:11" ht="15.75" customHeight="1">
      <c r="A37" s="242"/>
      <c r="B37" s="242"/>
      <c r="C37" s="241" t="s">
        <v>339</v>
      </c>
      <c r="D37" s="242"/>
      <c r="E37" s="242"/>
      <c r="F37" s="242"/>
      <c r="G37" s="242"/>
      <c r="H37" s="242"/>
      <c r="I37" s="242"/>
      <c r="J37" s="242"/>
      <c r="K37" s="242"/>
    </row>
    <row r="38" spans="1:11" ht="15.75" customHeight="1">
      <c r="A38" s="242"/>
      <c r="B38" s="241" t="s">
        <v>337</v>
      </c>
      <c r="C38" s="241" t="s">
        <v>338</v>
      </c>
      <c r="D38" s="242"/>
      <c r="E38" s="242"/>
      <c r="F38" s="242"/>
      <c r="G38" s="242"/>
      <c r="H38" s="242"/>
      <c r="I38" s="242"/>
      <c r="J38" s="242"/>
      <c r="K38" s="242"/>
    </row>
    <row r="39" spans="1:11" ht="15.75" customHeight="1">
      <c r="A39" s="241">
        <v>1000</v>
      </c>
      <c r="B39" s="242"/>
      <c r="C39" s="241" t="s">
        <v>339</v>
      </c>
      <c r="D39" s="242"/>
      <c r="E39" s="242"/>
      <c r="F39" s="242"/>
      <c r="G39" s="242"/>
      <c r="H39" s="242"/>
      <c r="I39" s="242"/>
      <c r="J39" s="242"/>
      <c r="K39" s="242"/>
    </row>
    <row r="40" spans="1:11" ht="15.75" customHeight="1">
      <c r="A40" s="242"/>
      <c r="B40" s="241" t="s">
        <v>340</v>
      </c>
      <c r="C40" s="241" t="s">
        <v>338</v>
      </c>
      <c r="D40" s="242"/>
      <c r="E40" s="242"/>
      <c r="F40" s="242"/>
      <c r="G40" s="242"/>
      <c r="H40" s="242"/>
      <c r="I40" s="242"/>
      <c r="J40" s="242"/>
      <c r="K40" s="242"/>
    </row>
    <row r="41" spans="1:11" ht="15.75" customHeight="1">
      <c r="A41" s="242"/>
      <c r="B41" s="242"/>
      <c r="C41" s="241" t="s">
        <v>339</v>
      </c>
      <c r="D41" s="242"/>
      <c r="E41" s="242"/>
      <c r="F41" s="242"/>
      <c r="G41" s="242"/>
      <c r="H41" s="242"/>
      <c r="I41" s="242"/>
      <c r="J41" s="242"/>
      <c r="K41" s="242"/>
    </row>
    <row r="42" spans="1:11" ht="15.75" customHeight="1">
      <c r="A42" s="242"/>
      <c r="B42" s="241" t="s">
        <v>337</v>
      </c>
      <c r="C42" s="241" t="s">
        <v>338</v>
      </c>
      <c r="D42" s="242"/>
      <c r="E42" s="242"/>
      <c r="F42" s="242"/>
      <c r="G42" s="242"/>
      <c r="H42" s="242"/>
      <c r="I42" s="242"/>
      <c r="J42" s="242"/>
      <c r="K42" s="242"/>
    </row>
    <row r="43" spans="1:11" ht="15.75" customHeight="1">
      <c r="A43" s="241">
        <v>1250</v>
      </c>
      <c r="B43" s="242"/>
      <c r="C43" s="241" t="s">
        <v>339</v>
      </c>
      <c r="D43" s="242"/>
      <c r="E43" s="242"/>
      <c r="F43" s="242"/>
      <c r="G43" s="242"/>
      <c r="H43" s="242"/>
      <c r="I43" s="242"/>
      <c r="J43" s="242"/>
      <c r="K43" s="242"/>
    </row>
    <row r="44" spans="1:11" ht="15.75" customHeight="1">
      <c r="A44" s="242"/>
      <c r="B44" s="241" t="s">
        <v>340</v>
      </c>
      <c r="C44" s="241" t="s">
        <v>338</v>
      </c>
      <c r="D44" s="242"/>
      <c r="E44" s="242"/>
      <c r="F44" s="242"/>
      <c r="G44" s="242"/>
      <c r="H44" s="242"/>
      <c r="I44" s="242"/>
      <c r="J44" s="242"/>
      <c r="K44" s="242"/>
    </row>
    <row r="45" spans="1:11" ht="15.75" customHeight="1">
      <c r="A45" s="242"/>
      <c r="B45" s="242"/>
      <c r="C45" s="241" t="s">
        <v>339</v>
      </c>
      <c r="D45" s="242"/>
      <c r="E45" s="242"/>
      <c r="F45" s="242"/>
      <c r="G45" s="242"/>
      <c r="H45" s="242"/>
      <c r="I45" s="242"/>
      <c r="J45" s="242"/>
      <c r="K45" s="242"/>
    </row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">
    <mergeCell ref="A28:C28"/>
    <mergeCell ref="A27:C27"/>
    <mergeCell ref="D27:E27"/>
    <mergeCell ref="F27:G27"/>
    <mergeCell ref="H27:I27"/>
    <mergeCell ref="J27:K27"/>
    <mergeCell ref="A16:A19"/>
    <mergeCell ref="B16:B17"/>
    <mergeCell ref="B18:B19"/>
    <mergeCell ref="A20:A23"/>
    <mergeCell ref="B20:B21"/>
    <mergeCell ref="B22:B23"/>
    <mergeCell ref="A6:C6"/>
    <mergeCell ref="A8:A11"/>
    <mergeCell ref="B8:B9"/>
    <mergeCell ref="B10:B11"/>
    <mergeCell ref="A12:A15"/>
    <mergeCell ref="B12:B13"/>
    <mergeCell ref="B14:B15"/>
    <mergeCell ref="A2:K3"/>
    <mergeCell ref="A5:C5"/>
    <mergeCell ref="D5:E5"/>
    <mergeCell ref="F5:G5"/>
    <mergeCell ref="H5:I5"/>
    <mergeCell ref="J5:K5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B1:V1001"/>
  <sheetViews>
    <sheetView workbookViewId="0">
      <selection activeCell="L11" sqref="L11"/>
    </sheetView>
  </sheetViews>
  <sheetFormatPr defaultColWidth="14.42578125" defaultRowHeight="15" customHeight="1"/>
  <cols>
    <col min="1" max="2" width="8.7109375" customWidth="1"/>
    <col min="3" max="3" width="23.140625" customWidth="1"/>
    <col min="4" max="4" width="8.7109375" customWidth="1"/>
    <col min="5" max="5" width="8.7109375" hidden="1" customWidth="1"/>
    <col min="6" max="6" width="8.5703125" customWidth="1"/>
    <col min="7" max="7" width="8.5703125" style="135" customWidth="1"/>
    <col min="8" max="8" width="8.7109375" customWidth="1"/>
    <col min="9" max="9" width="8.42578125" hidden="1" customWidth="1"/>
    <col min="10" max="10" width="8.7109375" customWidth="1"/>
    <col min="11" max="11" width="8.7109375" style="135" customWidth="1"/>
    <col min="12" max="12" width="8.7109375" customWidth="1"/>
    <col min="13" max="13" width="8.7109375" hidden="1" customWidth="1"/>
    <col min="14" max="14" width="8.7109375" customWidth="1"/>
    <col min="15" max="15" width="8.7109375" style="135" customWidth="1"/>
    <col min="16" max="17" width="8.7109375" customWidth="1"/>
    <col min="18" max="18" width="9.140625" customWidth="1"/>
    <col min="19" max="24" width="8.7109375" customWidth="1"/>
  </cols>
  <sheetData>
    <row r="1" spans="2:22" ht="12" customHeight="1">
      <c r="B1" s="16"/>
      <c r="C1" s="13"/>
      <c r="D1" s="13"/>
      <c r="E1" s="13"/>
      <c r="F1" s="13"/>
      <c r="G1" s="134"/>
      <c r="H1" s="13"/>
      <c r="I1" s="13"/>
      <c r="J1" s="13"/>
      <c r="K1" s="134"/>
      <c r="L1" s="13"/>
      <c r="M1" s="13"/>
      <c r="N1" s="13"/>
      <c r="O1" s="134"/>
      <c r="P1" s="13"/>
      <c r="Q1" s="13"/>
      <c r="R1" s="13"/>
    </row>
    <row r="2" spans="2:22" ht="12" customHeight="1">
      <c r="B2" s="224" t="s">
        <v>195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</row>
    <row r="3" spans="2:22" ht="12" customHeight="1">
      <c r="B3" s="16"/>
      <c r="C3" s="13"/>
      <c r="D3" s="13"/>
      <c r="E3" s="13"/>
      <c r="F3" s="13"/>
      <c r="G3" s="134"/>
      <c r="H3" s="13"/>
      <c r="I3" s="13"/>
      <c r="J3" s="13"/>
      <c r="K3" s="134"/>
      <c r="L3" s="13"/>
      <c r="M3" s="13"/>
      <c r="N3" s="13"/>
      <c r="O3" s="134"/>
      <c r="P3" s="13"/>
      <c r="Q3" s="13"/>
      <c r="R3" s="13"/>
    </row>
    <row r="4" spans="2:22" ht="44.25" customHeight="1">
      <c r="B4" s="223" t="s">
        <v>196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</row>
    <row r="5" spans="2:22" ht="15" customHeight="1">
      <c r="B5" s="225" t="s">
        <v>0</v>
      </c>
      <c r="C5" s="225" t="s">
        <v>28</v>
      </c>
      <c r="D5" s="225"/>
      <c r="E5" s="225" t="s">
        <v>30</v>
      </c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</row>
    <row r="6" spans="2:22" ht="53.25" customHeight="1">
      <c r="B6" s="225"/>
      <c r="C6" s="225"/>
      <c r="D6" s="225"/>
      <c r="E6" s="226" t="s">
        <v>34</v>
      </c>
      <c r="F6" s="226"/>
      <c r="G6" s="226"/>
      <c r="H6" s="226"/>
      <c r="I6" s="226" t="s">
        <v>36</v>
      </c>
      <c r="J6" s="226"/>
      <c r="K6" s="226"/>
      <c r="L6" s="226"/>
      <c r="M6" s="226" t="s">
        <v>37</v>
      </c>
      <c r="N6" s="226"/>
      <c r="O6" s="226"/>
      <c r="P6" s="226"/>
      <c r="Q6" s="226" t="s">
        <v>38</v>
      </c>
      <c r="R6" s="226"/>
      <c r="S6" s="226"/>
      <c r="T6" s="226" t="s">
        <v>40</v>
      </c>
      <c r="U6" s="226"/>
      <c r="V6" s="226"/>
    </row>
    <row r="7" spans="2:22" ht="48">
      <c r="B7" s="104"/>
      <c r="C7" s="222"/>
      <c r="D7" s="222"/>
      <c r="E7" s="105">
        <v>2023</v>
      </c>
      <c r="F7" s="105">
        <v>2024</v>
      </c>
      <c r="G7" s="105">
        <v>2025</v>
      </c>
      <c r="H7" s="108" t="s">
        <v>39</v>
      </c>
      <c r="I7" s="105">
        <v>2023</v>
      </c>
      <c r="J7" s="105">
        <v>2024</v>
      </c>
      <c r="K7" s="105">
        <v>2025</v>
      </c>
      <c r="L7" s="108" t="s">
        <v>39</v>
      </c>
      <c r="M7" s="105">
        <v>2023</v>
      </c>
      <c r="N7" s="108">
        <v>2024</v>
      </c>
      <c r="O7" s="138">
        <v>2025</v>
      </c>
      <c r="P7" s="105" t="s">
        <v>39</v>
      </c>
      <c r="Q7" s="105">
        <v>2024</v>
      </c>
      <c r="R7" s="108">
        <v>2025</v>
      </c>
      <c r="S7" s="105" t="s">
        <v>39</v>
      </c>
      <c r="T7" s="105">
        <v>2024</v>
      </c>
      <c r="U7" s="108">
        <v>2025</v>
      </c>
      <c r="V7" s="105" t="s">
        <v>39</v>
      </c>
    </row>
    <row r="8" spans="2:22">
      <c r="B8" s="106">
        <v>1</v>
      </c>
      <c r="C8" s="225">
        <v>2</v>
      </c>
      <c r="D8" s="225"/>
      <c r="E8" s="105">
        <v>3</v>
      </c>
      <c r="F8" s="105">
        <v>3</v>
      </c>
      <c r="G8" s="105">
        <v>4</v>
      </c>
      <c r="H8" s="108">
        <v>5</v>
      </c>
      <c r="I8" s="105">
        <v>6</v>
      </c>
      <c r="J8" s="105">
        <v>6</v>
      </c>
      <c r="K8" s="105">
        <v>7</v>
      </c>
      <c r="L8" s="108">
        <v>8</v>
      </c>
      <c r="M8" s="105">
        <v>9</v>
      </c>
      <c r="N8" s="108">
        <v>9</v>
      </c>
      <c r="O8" s="138">
        <v>10</v>
      </c>
      <c r="P8" s="105">
        <v>11</v>
      </c>
      <c r="Q8" s="105">
        <v>12</v>
      </c>
      <c r="R8" s="108">
        <v>13</v>
      </c>
      <c r="S8" s="105">
        <v>14</v>
      </c>
      <c r="T8" s="105">
        <v>15</v>
      </c>
      <c r="U8" s="108">
        <v>16</v>
      </c>
      <c r="V8" s="105">
        <v>17</v>
      </c>
    </row>
    <row r="9" spans="2:22" ht="15" customHeight="1">
      <c r="B9" s="106">
        <v>1</v>
      </c>
      <c r="C9" s="227" t="s">
        <v>42</v>
      </c>
      <c r="D9" s="227"/>
      <c r="E9" s="94">
        <v>98</v>
      </c>
      <c r="F9" s="94">
        <v>81</v>
      </c>
      <c r="G9" s="94">
        <f>SUM(G10:G15)</f>
        <v>94</v>
      </c>
      <c r="H9" s="95">
        <f>G9/F9*100</f>
        <v>116.04938271604939</v>
      </c>
      <c r="I9" s="94">
        <v>35</v>
      </c>
      <c r="J9" s="94">
        <v>40</v>
      </c>
      <c r="K9" s="94">
        <v>45</v>
      </c>
      <c r="L9" s="94">
        <f>K9/J9*100</f>
        <v>112.5</v>
      </c>
      <c r="M9" s="94">
        <f>SUM(M10:M15)</f>
        <v>25</v>
      </c>
      <c r="N9" s="94">
        <f>SUM(N10:N15)</f>
        <v>24</v>
      </c>
      <c r="O9" s="94">
        <f>SUM(O10:O15)</f>
        <v>25</v>
      </c>
      <c r="P9" s="95">
        <f>O9/N9*100</f>
        <v>104.16666666666667</v>
      </c>
      <c r="Q9" s="94">
        <v>0</v>
      </c>
      <c r="R9" s="94">
        <v>0</v>
      </c>
      <c r="S9" s="96">
        <v>0</v>
      </c>
      <c r="T9" s="96">
        <v>0</v>
      </c>
      <c r="U9" s="94">
        <v>0</v>
      </c>
      <c r="V9" s="96">
        <v>0</v>
      </c>
    </row>
    <row r="10" spans="2:22" ht="15" customHeight="1">
      <c r="B10" s="107" t="s">
        <v>4</v>
      </c>
      <c r="C10" s="227" t="s">
        <v>43</v>
      </c>
      <c r="D10" s="227"/>
      <c r="E10" s="94">
        <v>0</v>
      </c>
      <c r="F10" s="94">
        <v>0</v>
      </c>
      <c r="G10" s="94">
        <v>0</v>
      </c>
      <c r="H10" s="95">
        <v>0</v>
      </c>
      <c r="I10" s="94">
        <v>0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  <c r="Q10" s="96">
        <v>0</v>
      </c>
      <c r="R10" s="94">
        <v>0</v>
      </c>
      <c r="S10" s="96">
        <v>0</v>
      </c>
      <c r="T10" s="96">
        <v>0</v>
      </c>
      <c r="U10" s="94">
        <v>0</v>
      </c>
      <c r="V10" s="96">
        <v>0</v>
      </c>
    </row>
    <row r="11" spans="2:22" ht="15" customHeight="1">
      <c r="B11" s="107" t="s">
        <v>7</v>
      </c>
      <c r="C11" s="227" t="s">
        <v>47</v>
      </c>
      <c r="D11" s="227"/>
      <c r="E11" s="94">
        <v>39</v>
      </c>
      <c r="F11" s="94">
        <v>21</v>
      </c>
      <c r="G11" s="94">
        <v>56</v>
      </c>
      <c r="H11" s="95">
        <f>G11/F11*100</f>
        <v>266.66666666666663</v>
      </c>
      <c r="I11" s="96">
        <v>0</v>
      </c>
      <c r="J11" s="96">
        <v>0</v>
      </c>
      <c r="K11" s="96">
        <v>0</v>
      </c>
      <c r="L11" s="94">
        <v>0</v>
      </c>
      <c r="M11" s="94">
        <v>13</v>
      </c>
      <c r="N11" s="94">
        <v>12</v>
      </c>
      <c r="O11" s="94">
        <v>15</v>
      </c>
      <c r="P11" s="95">
        <f>O11/N11*100</f>
        <v>125</v>
      </c>
      <c r="Q11" s="96">
        <v>0</v>
      </c>
      <c r="R11" s="96">
        <v>0</v>
      </c>
      <c r="S11" s="96">
        <v>0</v>
      </c>
      <c r="T11" s="96">
        <v>0</v>
      </c>
      <c r="U11" s="94">
        <v>0</v>
      </c>
      <c r="V11" s="96">
        <v>0</v>
      </c>
    </row>
    <row r="12" spans="2:22" ht="15" customHeight="1">
      <c r="B12" s="107" t="s">
        <v>8</v>
      </c>
      <c r="C12" s="227" t="s">
        <v>57</v>
      </c>
      <c r="D12" s="227"/>
      <c r="E12" s="94">
        <v>59</v>
      </c>
      <c r="F12" s="94">
        <v>60</v>
      </c>
      <c r="G12" s="94">
        <v>38</v>
      </c>
      <c r="H12" s="95">
        <f>G12/F12*100</f>
        <v>63.333333333333329</v>
      </c>
      <c r="I12" s="96">
        <v>35</v>
      </c>
      <c r="J12" s="96">
        <v>40</v>
      </c>
      <c r="K12" s="96">
        <v>45</v>
      </c>
      <c r="L12" s="94">
        <f>K12/J12*100</f>
        <v>112.5</v>
      </c>
      <c r="M12" s="94">
        <v>12</v>
      </c>
      <c r="N12" s="94">
        <v>12</v>
      </c>
      <c r="O12" s="94">
        <v>10</v>
      </c>
      <c r="P12" s="95">
        <f>O12/N12*100</f>
        <v>83.333333333333343</v>
      </c>
      <c r="Q12" s="96">
        <v>0</v>
      </c>
      <c r="R12" s="96">
        <v>0</v>
      </c>
      <c r="S12" s="96">
        <v>0</v>
      </c>
      <c r="T12" s="96">
        <v>0</v>
      </c>
      <c r="U12" s="94">
        <v>0</v>
      </c>
      <c r="V12" s="96">
        <v>0</v>
      </c>
    </row>
    <row r="13" spans="2:22">
      <c r="B13" s="107" t="s">
        <v>9</v>
      </c>
      <c r="C13" s="227" t="s">
        <v>59</v>
      </c>
      <c r="D13" s="227"/>
      <c r="E13" s="94">
        <v>0</v>
      </c>
      <c r="F13" s="94">
        <v>0</v>
      </c>
      <c r="G13" s="94">
        <v>0</v>
      </c>
      <c r="H13" s="95">
        <v>0</v>
      </c>
      <c r="I13" s="96">
        <v>0</v>
      </c>
      <c r="J13" s="96">
        <v>0</v>
      </c>
      <c r="K13" s="96">
        <v>0</v>
      </c>
      <c r="L13" s="96">
        <v>0</v>
      </c>
      <c r="M13" s="94">
        <v>0</v>
      </c>
      <c r="N13" s="94">
        <v>0</v>
      </c>
      <c r="O13" s="94">
        <v>0</v>
      </c>
      <c r="P13" s="94">
        <v>0</v>
      </c>
      <c r="Q13" s="96">
        <v>0</v>
      </c>
      <c r="R13" s="96">
        <v>0</v>
      </c>
      <c r="S13" s="96">
        <v>0</v>
      </c>
      <c r="T13" s="96">
        <v>0</v>
      </c>
      <c r="U13" s="94">
        <v>0</v>
      </c>
      <c r="V13" s="96">
        <v>0</v>
      </c>
    </row>
    <row r="14" spans="2:22" ht="15" customHeight="1">
      <c r="B14" s="107" t="s">
        <v>61</v>
      </c>
      <c r="C14" s="227" t="s">
        <v>62</v>
      </c>
      <c r="D14" s="227"/>
      <c r="E14" s="94">
        <v>0</v>
      </c>
      <c r="F14" s="94">
        <v>0</v>
      </c>
      <c r="G14" s="94">
        <v>0</v>
      </c>
      <c r="H14" s="95">
        <v>0</v>
      </c>
      <c r="I14" s="96">
        <v>0</v>
      </c>
      <c r="J14" s="96">
        <v>0</v>
      </c>
      <c r="K14" s="96">
        <v>0</v>
      </c>
      <c r="L14" s="96">
        <v>0</v>
      </c>
      <c r="M14" s="94">
        <v>0</v>
      </c>
      <c r="N14" s="94">
        <v>0</v>
      </c>
      <c r="O14" s="94">
        <v>0</v>
      </c>
      <c r="P14" s="94">
        <v>0</v>
      </c>
      <c r="Q14" s="96">
        <v>0</v>
      </c>
      <c r="R14" s="96">
        <v>0</v>
      </c>
      <c r="S14" s="96">
        <v>0</v>
      </c>
      <c r="T14" s="96">
        <v>0</v>
      </c>
      <c r="U14" s="94">
        <v>0</v>
      </c>
      <c r="V14" s="96">
        <v>0</v>
      </c>
    </row>
    <row r="15" spans="2:22">
      <c r="B15" s="107" t="s">
        <v>64</v>
      </c>
      <c r="C15" s="227" t="s">
        <v>65</v>
      </c>
      <c r="D15" s="227"/>
      <c r="E15" s="94"/>
      <c r="F15" s="94">
        <v>0</v>
      </c>
      <c r="G15" s="94">
        <v>0</v>
      </c>
      <c r="H15" s="95">
        <v>0</v>
      </c>
      <c r="I15" s="96">
        <v>0</v>
      </c>
      <c r="J15" s="96">
        <v>0</v>
      </c>
      <c r="K15" s="96">
        <v>0</v>
      </c>
      <c r="L15" s="96">
        <v>0</v>
      </c>
      <c r="M15" s="94">
        <v>0</v>
      </c>
      <c r="N15" s="94">
        <v>0</v>
      </c>
      <c r="O15" s="94">
        <v>0</v>
      </c>
      <c r="P15" s="94">
        <v>0</v>
      </c>
      <c r="Q15" s="96">
        <v>0</v>
      </c>
      <c r="R15" s="96">
        <v>0</v>
      </c>
      <c r="S15" s="96">
        <v>0</v>
      </c>
      <c r="T15" s="96">
        <v>0</v>
      </c>
      <c r="U15" s="94">
        <v>0</v>
      </c>
      <c r="V15" s="96">
        <v>0</v>
      </c>
    </row>
    <row r="16" spans="2:22">
      <c r="B16" s="106">
        <v>2</v>
      </c>
      <c r="C16" s="227" t="s">
        <v>67</v>
      </c>
      <c r="D16" s="227"/>
      <c r="E16" s="94">
        <f>SUM(E17:E24)</f>
        <v>1</v>
      </c>
      <c r="F16" s="94">
        <f>SUM(F17:F24)</f>
        <v>1</v>
      </c>
      <c r="G16" s="94">
        <f>SUM(G17:G24)</f>
        <v>0</v>
      </c>
      <c r="H16" s="95">
        <f>SUM(H17:H24)</f>
        <v>0</v>
      </c>
      <c r="I16" s="94">
        <v>0</v>
      </c>
      <c r="J16" s="94">
        <v>0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  <c r="Q16" s="96">
        <v>0</v>
      </c>
      <c r="R16" s="96">
        <v>0</v>
      </c>
      <c r="S16" s="96">
        <v>0</v>
      </c>
      <c r="T16" s="96">
        <v>0</v>
      </c>
      <c r="U16" s="94">
        <v>0</v>
      </c>
      <c r="V16" s="96">
        <v>0</v>
      </c>
    </row>
    <row r="17" spans="2:22" ht="15" customHeight="1">
      <c r="B17" s="107" t="s">
        <v>10</v>
      </c>
      <c r="C17" s="227" t="s">
        <v>69</v>
      </c>
      <c r="D17" s="227"/>
      <c r="E17" s="94"/>
      <c r="F17" s="94">
        <v>0</v>
      </c>
      <c r="G17" s="94">
        <v>0</v>
      </c>
      <c r="H17" s="95">
        <v>0</v>
      </c>
      <c r="I17" s="96">
        <v>0</v>
      </c>
      <c r="J17" s="96">
        <v>0</v>
      </c>
      <c r="K17" s="96">
        <v>0</v>
      </c>
      <c r="L17" s="96">
        <v>0</v>
      </c>
      <c r="M17" s="94">
        <v>0</v>
      </c>
      <c r="N17" s="94">
        <v>0</v>
      </c>
      <c r="O17" s="94">
        <v>0</v>
      </c>
      <c r="P17" s="94">
        <v>0</v>
      </c>
      <c r="Q17" s="96">
        <v>0</v>
      </c>
      <c r="R17" s="96">
        <v>0</v>
      </c>
      <c r="S17" s="96">
        <v>0</v>
      </c>
      <c r="T17" s="96">
        <v>0</v>
      </c>
      <c r="U17" s="94">
        <v>0</v>
      </c>
      <c r="V17" s="96">
        <v>0</v>
      </c>
    </row>
    <row r="18" spans="2:22" ht="15" customHeight="1">
      <c r="B18" s="107" t="s">
        <v>11</v>
      </c>
      <c r="C18" s="227" t="s">
        <v>71</v>
      </c>
      <c r="D18" s="227"/>
      <c r="E18" s="97">
        <v>0</v>
      </c>
      <c r="F18" s="97">
        <v>0</v>
      </c>
      <c r="G18" s="97">
        <v>0</v>
      </c>
      <c r="H18" s="95">
        <v>0</v>
      </c>
      <c r="I18" s="96">
        <v>0</v>
      </c>
      <c r="J18" s="96">
        <v>0</v>
      </c>
      <c r="K18" s="96">
        <v>0</v>
      </c>
      <c r="L18" s="96">
        <v>0</v>
      </c>
      <c r="M18" s="94">
        <v>0</v>
      </c>
      <c r="N18" s="94">
        <v>0</v>
      </c>
      <c r="O18" s="94">
        <v>0</v>
      </c>
      <c r="P18" s="94">
        <v>0</v>
      </c>
      <c r="Q18" s="96">
        <v>0</v>
      </c>
      <c r="R18" s="96">
        <v>0</v>
      </c>
      <c r="S18" s="96">
        <v>0</v>
      </c>
      <c r="T18" s="96">
        <v>0</v>
      </c>
      <c r="U18" s="94">
        <v>0</v>
      </c>
      <c r="V18" s="96">
        <v>0</v>
      </c>
    </row>
    <row r="19" spans="2:22" ht="15" customHeight="1">
      <c r="B19" s="107" t="s">
        <v>12</v>
      </c>
      <c r="C19" s="227" t="s">
        <v>74</v>
      </c>
      <c r="D19" s="227"/>
      <c r="E19" s="97">
        <v>1</v>
      </c>
      <c r="F19" s="97">
        <v>1</v>
      </c>
      <c r="G19" s="97">
        <v>0</v>
      </c>
      <c r="H19" s="95">
        <f>G19/F19*100</f>
        <v>0</v>
      </c>
      <c r="I19" s="96">
        <v>0</v>
      </c>
      <c r="J19" s="96">
        <v>0</v>
      </c>
      <c r="K19" s="96">
        <v>0</v>
      </c>
      <c r="L19" s="96">
        <v>0</v>
      </c>
      <c r="M19" s="94">
        <v>0</v>
      </c>
      <c r="N19" s="94">
        <v>0</v>
      </c>
      <c r="O19" s="94">
        <v>0</v>
      </c>
      <c r="P19" s="94">
        <v>0</v>
      </c>
      <c r="Q19" s="96">
        <v>0</v>
      </c>
      <c r="R19" s="96">
        <v>0</v>
      </c>
      <c r="S19" s="96">
        <v>0</v>
      </c>
      <c r="T19" s="96">
        <v>0</v>
      </c>
      <c r="U19" s="94">
        <v>0</v>
      </c>
      <c r="V19" s="96">
        <v>0</v>
      </c>
    </row>
    <row r="20" spans="2:22" ht="15" customHeight="1">
      <c r="B20" s="107" t="s">
        <v>13</v>
      </c>
      <c r="C20" s="227" t="s">
        <v>47</v>
      </c>
      <c r="D20" s="227"/>
      <c r="E20" s="94">
        <v>0</v>
      </c>
      <c r="F20" s="94">
        <v>0</v>
      </c>
      <c r="G20" s="94">
        <v>0</v>
      </c>
      <c r="H20" s="95">
        <v>0</v>
      </c>
      <c r="I20" s="96">
        <v>0</v>
      </c>
      <c r="J20" s="96">
        <v>0</v>
      </c>
      <c r="K20" s="96">
        <v>0</v>
      </c>
      <c r="L20" s="96">
        <v>0</v>
      </c>
      <c r="M20" s="94">
        <v>0</v>
      </c>
      <c r="N20" s="94">
        <v>0</v>
      </c>
      <c r="O20" s="94">
        <v>0</v>
      </c>
      <c r="P20" s="94">
        <v>0</v>
      </c>
      <c r="Q20" s="96">
        <v>0</v>
      </c>
      <c r="R20" s="96">
        <v>0</v>
      </c>
      <c r="S20" s="96">
        <v>0</v>
      </c>
      <c r="T20" s="96">
        <v>0</v>
      </c>
      <c r="U20" s="94">
        <v>0</v>
      </c>
      <c r="V20" s="96">
        <v>0</v>
      </c>
    </row>
    <row r="21" spans="2:22" ht="15" customHeight="1">
      <c r="B21" s="107" t="s">
        <v>76</v>
      </c>
      <c r="C21" s="227" t="s">
        <v>57</v>
      </c>
      <c r="D21" s="227"/>
      <c r="E21" s="94">
        <v>0</v>
      </c>
      <c r="F21" s="94">
        <v>0</v>
      </c>
      <c r="G21" s="94">
        <v>0</v>
      </c>
      <c r="H21" s="95">
        <v>0</v>
      </c>
      <c r="I21" s="96">
        <v>0</v>
      </c>
      <c r="J21" s="96">
        <v>0</v>
      </c>
      <c r="K21" s="96">
        <v>0</v>
      </c>
      <c r="L21" s="96">
        <v>0</v>
      </c>
      <c r="M21" s="94">
        <v>0</v>
      </c>
      <c r="N21" s="94">
        <v>0</v>
      </c>
      <c r="O21" s="94">
        <v>0</v>
      </c>
      <c r="P21" s="94">
        <v>0</v>
      </c>
      <c r="Q21" s="96">
        <v>0</v>
      </c>
      <c r="R21" s="96">
        <v>0</v>
      </c>
      <c r="S21" s="96">
        <v>0</v>
      </c>
      <c r="T21" s="96">
        <v>0</v>
      </c>
      <c r="U21" s="94">
        <v>0</v>
      </c>
      <c r="V21" s="96">
        <v>0</v>
      </c>
    </row>
    <row r="22" spans="2:22" ht="20.25" customHeight="1">
      <c r="B22" s="107" t="s">
        <v>77</v>
      </c>
      <c r="C22" s="227" t="s">
        <v>59</v>
      </c>
      <c r="D22" s="227"/>
      <c r="E22" s="94">
        <v>0</v>
      </c>
      <c r="F22" s="94">
        <v>0</v>
      </c>
      <c r="G22" s="94">
        <v>0</v>
      </c>
      <c r="H22" s="95">
        <v>0</v>
      </c>
      <c r="I22" s="96">
        <v>0</v>
      </c>
      <c r="J22" s="96">
        <v>0</v>
      </c>
      <c r="K22" s="96">
        <v>0</v>
      </c>
      <c r="L22" s="96">
        <v>0</v>
      </c>
      <c r="M22" s="94">
        <v>0</v>
      </c>
      <c r="N22" s="94">
        <v>0</v>
      </c>
      <c r="O22" s="94">
        <v>0</v>
      </c>
      <c r="P22" s="94">
        <v>0</v>
      </c>
      <c r="Q22" s="96">
        <v>0</v>
      </c>
      <c r="R22" s="96">
        <v>0</v>
      </c>
      <c r="S22" s="96">
        <v>0</v>
      </c>
      <c r="T22" s="96">
        <v>0</v>
      </c>
      <c r="U22" s="94">
        <v>0</v>
      </c>
      <c r="V22" s="96">
        <v>0</v>
      </c>
    </row>
    <row r="23" spans="2:22" ht="68.25" customHeight="1">
      <c r="B23" s="107" t="s">
        <v>78</v>
      </c>
      <c r="C23" s="227" t="s">
        <v>79</v>
      </c>
      <c r="D23" s="227"/>
      <c r="E23" s="94">
        <v>0</v>
      </c>
      <c r="F23" s="94">
        <v>0</v>
      </c>
      <c r="G23" s="94">
        <v>0</v>
      </c>
      <c r="H23" s="95">
        <v>0</v>
      </c>
      <c r="I23" s="96">
        <v>0</v>
      </c>
      <c r="J23" s="96">
        <v>0</v>
      </c>
      <c r="K23" s="96">
        <v>0</v>
      </c>
      <c r="L23" s="96">
        <v>0</v>
      </c>
      <c r="M23" s="94">
        <v>0</v>
      </c>
      <c r="N23" s="94">
        <v>0</v>
      </c>
      <c r="O23" s="94">
        <v>0</v>
      </c>
      <c r="P23" s="94">
        <v>0</v>
      </c>
      <c r="Q23" s="96">
        <v>0</v>
      </c>
      <c r="R23" s="96">
        <v>0</v>
      </c>
      <c r="S23" s="96">
        <v>0</v>
      </c>
      <c r="T23" s="96">
        <v>0</v>
      </c>
      <c r="U23" s="94">
        <v>0</v>
      </c>
      <c r="V23" s="96">
        <v>0</v>
      </c>
    </row>
    <row r="24" spans="2:22" ht="24.75" customHeight="1">
      <c r="B24" s="107" t="s">
        <v>80</v>
      </c>
      <c r="C24" s="227" t="s">
        <v>65</v>
      </c>
      <c r="D24" s="227"/>
      <c r="E24" s="94">
        <v>0</v>
      </c>
      <c r="F24" s="94">
        <v>0</v>
      </c>
      <c r="G24" s="94">
        <v>0</v>
      </c>
      <c r="H24" s="95">
        <v>0</v>
      </c>
      <c r="I24" s="96">
        <v>0</v>
      </c>
      <c r="J24" s="96">
        <v>0</v>
      </c>
      <c r="K24" s="96">
        <v>0</v>
      </c>
      <c r="L24" s="96">
        <v>0</v>
      </c>
      <c r="M24" s="94">
        <v>0</v>
      </c>
      <c r="N24" s="94">
        <v>0</v>
      </c>
      <c r="O24" s="94">
        <v>0</v>
      </c>
      <c r="P24" s="94">
        <v>0</v>
      </c>
      <c r="Q24" s="96">
        <v>0</v>
      </c>
      <c r="R24" s="96">
        <v>0</v>
      </c>
      <c r="S24" s="96">
        <v>0</v>
      </c>
      <c r="T24" s="96">
        <v>0</v>
      </c>
      <c r="U24" s="94">
        <v>0</v>
      </c>
      <c r="V24" s="96">
        <v>0</v>
      </c>
    </row>
    <row r="25" spans="2:22" ht="36.75" customHeight="1">
      <c r="B25" s="106">
        <v>3</v>
      </c>
      <c r="C25" s="227" t="s">
        <v>81</v>
      </c>
      <c r="D25" s="227"/>
      <c r="E25" s="94">
        <f>E26+E27+E28</f>
        <v>58</v>
      </c>
      <c r="F25" s="94">
        <f>F26+F27+F28</f>
        <v>41</v>
      </c>
      <c r="G25" s="94">
        <f>G26+G27+G28</f>
        <v>81</v>
      </c>
      <c r="H25" s="95">
        <f>G25/F25*100</f>
        <v>197.5609756097561</v>
      </c>
      <c r="I25" s="94">
        <v>0</v>
      </c>
      <c r="J25" s="94">
        <v>0</v>
      </c>
      <c r="K25" s="94">
        <v>0</v>
      </c>
      <c r="L25" s="94">
        <v>0</v>
      </c>
      <c r="M25" s="94">
        <f>M26+M27+M28</f>
        <v>18</v>
      </c>
      <c r="N25" s="94">
        <f>N26+N27+N28</f>
        <v>22</v>
      </c>
      <c r="O25" s="94">
        <f>O26+O27+O28</f>
        <v>28</v>
      </c>
      <c r="P25" s="95">
        <f>O25/N25*100</f>
        <v>127.27272727272727</v>
      </c>
      <c r="Q25" s="96">
        <v>0</v>
      </c>
      <c r="R25" s="96">
        <v>0</v>
      </c>
      <c r="S25" s="96">
        <v>0</v>
      </c>
      <c r="T25" s="96">
        <v>0</v>
      </c>
      <c r="U25" s="94">
        <v>0</v>
      </c>
      <c r="V25" s="96">
        <v>0</v>
      </c>
    </row>
    <row r="26" spans="2:22" ht="30.75" customHeight="1">
      <c r="B26" s="107" t="s">
        <v>15</v>
      </c>
      <c r="C26" s="227" t="s">
        <v>82</v>
      </c>
      <c r="D26" s="227"/>
      <c r="E26" s="115">
        <f>E11</f>
        <v>39</v>
      </c>
      <c r="F26" s="115">
        <f>F11</f>
        <v>21</v>
      </c>
      <c r="G26" s="115">
        <f>G11</f>
        <v>56</v>
      </c>
      <c r="H26" s="95">
        <f>G26/F26*100</f>
        <v>266.66666666666663</v>
      </c>
      <c r="I26" s="96">
        <v>0</v>
      </c>
      <c r="J26" s="96">
        <v>0</v>
      </c>
      <c r="K26" s="96">
        <v>0</v>
      </c>
      <c r="L26" s="96">
        <v>0</v>
      </c>
      <c r="M26" s="94">
        <f>M11</f>
        <v>13</v>
      </c>
      <c r="N26" s="94">
        <f>N11</f>
        <v>12</v>
      </c>
      <c r="O26" s="94">
        <v>15</v>
      </c>
      <c r="P26" s="95">
        <f>O26/N26*100</f>
        <v>125</v>
      </c>
      <c r="Q26" s="96">
        <v>0</v>
      </c>
      <c r="R26" s="96">
        <v>0</v>
      </c>
      <c r="S26" s="96">
        <v>0</v>
      </c>
      <c r="T26" s="96">
        <v>0</v>
      </c>
      <c r="U26" s="94">
        <v>0</v>
      </c>
      <c r="V26" s="96">
        <v>0</v>
      </c>
    </row>
    <row r="27" spans="2:22" ht="63.75" customHeight="1">
      <c r="B27" s="107" t="s">
        <v>16</v>
      </c>
      <c r="C27" s="227" t="s">
        <v>83</v>
      </c>
      <c r="D27" s="227"/>
      <c r="E27" s="115">
        <v>0</v>
      </c>
      <c r="F27" s="115">
        <v>0</v>
      </c>
      <c r="G27" s="115">
        <v>0</v>
      </c>
      <c r="H27" s="95">
        <v>0</v>
      </c>
      <c r="I27" s="96">
        <v>0</v>
      </c>
      <c r="J27" s="96">
        <v>0</v>
      </c>
      <c r="K27" s="96">
        <v>0</v>
      </c>
      <c r="L27" s="96">
        <v>0</v>
      </c>
      <c r="M27" s="94">
        <v>0</v>
      </c>
      <c r="N27" s="94">
        <v>0</v>
      </c>
      <c r="O27" s="94">
        <v>0</v>
      </c>
      <c r="P27" s="95">
        <v>0</v>
      </c>
      <c r="Q27" s="96">
        <v>0</v>
      </c>
      <c r="R27" s="96">
        <v>0</v>
      </c>
      <c r="S27" s="96">
        <v>0</v>
      </c>
      <c r="T27" s="96">
        <v>0</v>
      </c>
      <c r="U27" s="94">
        <v>0</v>
      </c>
      <c r="V27" s="96">
        <v>0</v>
      </c>
    </row>
    <row r="28" spans="2:22" ht="51.75" customHeight="1">
      <c r="B28" s="107" t="s">
        <v>17</v>
      </c>
      <c r="C28" s="227" t="s">
        <v>84</v>
      </c>
      <c r="D28" s="227"/>
      <c r="E28" s="115">
        <v>19</v>
      </c>
      <c r="F28" s="115">
        <v>20</v>
      </c>
      <c r="G28" s="115">
        <v>25</v>
      </c>
      <c r="H28" s="95">
        <f>G28/F28*100</f>
        <v>125</v>
      </c>
      <c r="I28" s="96">
        <v>0</v>
      </c>
      <c r="J28" s="96">
        <v>0</v>
      </c>
      <c r="K28" s="96">
        <v>0</v>
      </c>
      <c r="L28" s="96">
        <v>0</v>
      </c>
      <c r="M28" s="94">
        <v>5</v>
      </c>
      <c r="N28" s="94">
        <v>10</v>
      </c>
      <c r="O28" s="94">
        <v>13</v>
      </c>
      <c r="P28" s="95">
        <f>O28/N28*100</f>
        <v>130</v>
      </c>
      <c r="Q28" s="96">
        <v>0</v>
      </c>
      <c r="R28" s="96">
        <v>0</v>
      </c>
      <c r="S28" s="96">
        <v>0</v>
      </c>
      <c r="T28" s="96">
        <v>0</v>
      </c>
      <c r="U28" s="94">
        <v>0</v>
      </c>
      <c r="V28" s="96">
        <v>0</v>
      </c>
    </row>
    <row r="29" spans="2:22" ht="15.75" customHeight="1">
      <c r="B29" s="98"/>
      <c r="C29" s="99"/>
      <c r="D29" s="101"/>
      <c r="E29" s="101"/>
      <c r="F29" s="100"/>
      <c r="G29" s="100"/>
      <c r="H29" s="102"/>
      <c r="I29" s="100"/>
      <c r="J29" s="102"/>
      <c r="K29" s="102"/>
      <c r="L29" s="102"/>
      <c r="M29" s="102"/>
      <c r="N29" s="102"/>
      <c r="O29" s="102"/>
      <c r="P29" s="102"/>
      <c r="Q29" s="102"/>
      <c r="R29" s="102"/>
    </row>
    <row r="30" spans="2:22" ht="15.75" customHeight="1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</row>
    <row r="31" spans="2:22" ht="15.75" customHeight="1"/>
    <row r="32" spans="2:2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2">
    <mergeCell ref="C27:D27"/>
    <mergeCell ref="C28:D28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3:D13"/>
    <mergeCell ref="C14:D14"/>
    <mergeCell ref="C11:D11"/>
    <mergeCell ref="C12:D12"/>
    <mergeCell ref="C9:D9"/>
    <mergeCell ref="C10:D10"/>
    <mergeCell ref="C8:D8"/>
    <mergeCell ref="C7:D7"/>
    <mergeCell ref="B4:R4"/>
    <mergeCell ref="B2:R2"/>
    <mergeCell ref="B5:B6"/>
    <mergeCell ref="C5:D6"/>
    <mergeCell ref="E5:V5"/>
    <mergeCell ref="E6:H6"/>
    <mergeCell ref="I6:L6"/>
    <mergeCell ref="M6:P6"/>
    <mergeCell ref="Q6:S6"/>
    <mergeCell ref="T6:V6"/>
  </mergeCells>
  <pageMargins left="0.7" right="0.7" top="0.75" bottom="0.75" header="0" footer="0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N973"/>
  <sheetViews>
    <sheetView topLeftCell="F1" zoomScale="70" zoomScaleNormal="70" workbookViewId="0">
      <selection activeCell="I10" sqref="I10"/>
    </sheetView>
  </sheetViews>
  <sheetFormatPr defaultColWidth="14.42578125" defaultRowHeight="15" customHeight="1"/>
  <cols>
    <col min="1" max="1" width="8.7109375" customWidth="1"/>
    <col min="2" max="2" width="8.5703125" customWidth="1"/>
    <col min="3" max="3" width="29.85546875" customWidth="1"/>
    <col min="4" max="4" width="20.42578125" customWidth="1"/>
    <col min="5" max="5" width="32.7109375" customWidth="1"/>
    <col min="6" max="6" width="17.7109375" customWidth="1"/>
    <col min="7" max="7" width="25.28515625" customWidth="1"/>
    <col min="8" max="8" width="55" customWidth="1"/>
    <col min="9" max="9" width="15" customWidth="1"/>
    <col min="10" max="10" width="8.7109375" customWidth="1"/>
    <col min="11" max="11" width="15" customWidth="1"/>
    <col min="12" max="12" width="16.85546875" customWidth="1"/>
    <col min="13" max="26" width="8.7109375" customWidth="1"/>
  </cols>
  <sheetData>
    <row r="2" spans="2:14">
      <c r="B2" s="68"/>
      <c r="C2" s="2"/>
      <c r="D2" s="68"/>
      <c r="E2" s="68"/>
      <c r="F2" s="68"/>
      <c r="G2" s="68"/>
      <c r="H2" s="68"/>
      <c r="I2" s="68"/>
      <c r="J2" s="68"/>
      <c r="K2" s="68"/>
      <c r="L2" s="68"/>
      <c r="M2" s="19"/>
      <c r="N2" s="19"/>
    </row>
    <row r="3" spans="2:14">
      <c r="B3" s="68"/>
      <c r="C3" s="2"/>
      <c r="D3" s="68"/>
      <c r="E3" s="68"/>
      <c r="F3" s="68"/>
      <c r="G3" s="68"/>
      <c r="H3" s="68"/>
      <c r="I3" s="68"/>
      <c r="J3" s="68"/>
      <c r="K3" s="68"/>
      <c r="L3" s="68"/>
    </row>
    <row r="4" spans="2:14">
      <c r="B4" s="15" t="s">
        <v>327</v>
      </c>
      <c r="C4" s="77"/>
      <c r="D4" s="15"/>
      <c r="E4" s="15"/>
      <c r="F4" s="15"/>
      <c r="G4" s="15"/>
      <c r="H4" s="15"/>
      <c r="I4" s="15"/>
      <c r="J4" s="15"/>
      <c r="K4" s="15"/>
      <c r="L4" s="15"/>
    </row>
    <row r="5" spans="2:14" ht="9" customHeight="1">
      <c r="B5" s="68"/>
      <c r="C5" s="2"/>
      <c r="D5" s="68"/>
      <c r="E5" s="68"/>
      <c r="F5" s="68"/>
      <c r="G5" s="68"/>
      <c r="H5" s="68"/>
      <c r="I5" s="68"/>
      <c r="J5" s="68"/>
      <c r="K5" s="68"/>
      <c r="L5" s="68"/>
    </row>
    <row r="6" spans="2:14">
      <c r="B6" s="68"/>
      <c r="C6" s="2"/>
      <c r="D6" s="68"/>
      <c r="E6" s="68"/>
      <c r="F6" s="68"/>
      <c r="G6" s="68"/>
      <c r="H6" s="68"/>
      <c r="I6" s="68"/>
      <c r="J6" s="68"/>
      <c r="K6" s="68"/>
      <c r="L6" s="68"/>
    </row>
    <row r="7" spans="2:14" ht="135">
      <c r="B7" s="14" t="s">
        <v>141</v>
      </c>
      <c r="C7" s="78" t="s">
        <v>45</v>
      </c>
      <c r="D7" s="14" t="s">
        <v>46</v>
      </c>
      <c r="E7" s="14" t="s">
        <v>48</v>
      </c>
      <c r="F7" s="14" t="s">
        <v>49</v>
      </c>
      <c r="G7" s="14" t="s">
        <v>50</v>
      </c>
      <c r="H7" s="14" t="s">
        <v>51</v>
      </c>
      <c r="I7" s="14" t="s">
        <v>52</v>
      </c>
      <c r="J7" s="14" t="s">
        <v>231</v>
      </c>
      <c r="K7" s="14" t="s">
        <v>53</v>
      </c>
      <c r="L7" s="14" t="s">
        <v>54</v>
      </c>
    </row>
    <row r="8" spans="2:14">
      <c r="B8" s="14">
        <v>1</v>
      </c>
      <c r="C8" s="56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  <c r="K8" s="14">
        <v>10</v>
      </c>
      <c r="L8" s="14">
        <v>11</v>
      </c>
    </row>
    <row r="9" spans="2:14" ht="75" customHeight="1">
      <c r="B9" s="88">
        <v>1</v>
      </c>
      <c r="C9" s="88" t="s">
        <v>346</v>
      </c>
      <c r="D9" s="89"/>
      <c r="E9" s="86" t="s">
        <v>347</v>
      </c>
      <c r="F9" s="86" t="s">
        <v>351</v>
      </c>
      <c r="G9" s="88" t="s">
        <v>348</v>
      </c>
      <c r="H9" s="86" t="s">
        <v>349</v>
      </c>
      <c r="I9" s="89">
        <v>94</v>
      </c>
      <c r="J9" s="89">
        <v>10</v>
      </c>
      <c r="K9" s="89">
        <v>3</v>
      </c>
      <c r="L9" s="87"/>
    </row>
    <row r="10" spans="2:14" ht="15.75" customHeight="1"/>
    <row r="11" spans="2:14" ht="15.75" customHeight="1"/>
    <row r="12" spans="2:14" ht="15.75" customHeight="1"/>
    <row r="13" spans="2:14" ht="15.75" customHeight="1"/>
    <row r="14" spans="2:14" ht="15.75" customHeight="1"/>
    <row r="15" spans="2:14" ht="15.75" customHeight="1"/>
    <row r="16" spans="2:1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E986"/>
  <sheetViews>
    <sheetView workbookViewId="0">
      <selection activeCell="E20" sqref="E20"/>
    </sheetView>
  </sheetViews>
  <sheetFormatPr defaultColWidth="14.42578125" defaultRowHeight="15" customHeight="1"/>
  <cols>
    <col min="1" max="1" width="8.7109375" customWidth="1"/>
    <col min="2" max="2" width="6.85546875" customWidth="1"/>
    <col min="3" max="3" width="27.7109375" customWidth="1"/>
    <col min="4" max="4" width="20.5703125" customWidth="1"/>
    <col min="5" max="5" width="29.42578125" customWidth="1"/>
    <col min="6" max="26" width="8.7109375" customWidth="1"/>
  </cols>
  <sheetData>
    <row r="2" spans="2:5">
      <c r="B2" s="228" t="s">
        <v>198</v>
      </c>
      <c r="C2" s="228"/>
      <c r="D2" s="228"/>
      <c r="E2" s="228"/>
    </row>
    <row r="3" spans="2:5" ht="15" customHeight="1">
      <c r="B3" s="18" t="s">
        <v>141</v>
      </c>
      <c r="C3" s="18" t="s">
        <v>85</v>
      </c>
      <c r="D3" s="18" t="s">
        <v>86</v>
      </c>
      <c r="E3" s="18"/>
    </row>
    <row r="4" spans="2:5" ht="15" customHeight="1">
      <c r="B4" s="191">
        <v>1</v>
      </c>
      <c r="C4" s="191" t="s">
        <v>229</v>
      </c>
      <c r="D4" s="191" t="s">
        <v>87</v>
      </c>
      <c r="E4" s="191" t="s">
        <v>351</v>
      </c>
    </row>
    <row r="5" spans="2:5" ht="15" customHeight="1">
      <c r="B5" s="229"/>
      <c r="C5" s="229"/>
      <c r="D5" s="229"/>
      <c r="E5" s="230"/>
    </row>
    <row r="6" spans="2:5" ht="15" customHeight="1">
      <c r="B6" s="229"/>
      <c r="C6" s="229"/>
      <c r="D6" s="229"/>
      <c r="E6" s="230"/>
    </row>
    <row r="7" spans="2:5" ht="15.75" customHeight="1">
      <c r="B7" s="229"/>
      <c r="C7" s="229"/>
      <c r="D7" s="229"/>
      <c r="E7" s="230"/>
    </row>
    <row r="8" spans="2:5" ht="15.75" customHeight="1">
      <c r="B8" s="229"/>
      <c r="C8" s="229"/>
      <c r="D8" s="229"/>
      <c r="E8" s="230"/>
    </row>
    <row r="9" spans="2:5" ht="15.75" customHeight="1">
      <c r="B9" s="229"/>
      <c r="C9" s="229"/>
      <c r="D9" s="229"/>
      <c r="E9" s="230"/>
    </row>
    <row r="10" spans="2:5" ht="15.75" customHeight="1">
      <c r="B10" s="229"/>
      <c r="C10" s="229"/>
      <c r="D10" s="229"/>
      <c r="E10" s="230"/>
    </row>
    <row r="11" spans="2:5" ht="15.75" customHeight="1">
      <c r="B11" s="229"/>
      <c r="C11" s="229"/>
      <c r="D11" s="229"/>
      <c r="E11" s="230"/>
    </row>
    <row r="12" spans="2:5" ht="15.75" customHeight="1">
      <c r="B12" s="229"/>
      <c r="C12" s="229"/>
      <c r="D12" s="229"/>
      <c r="E12" s="230"/>
    </row>
    <row r="13" spans="2:5" ht="15.75" customHeight="1">
      <c r="B13" s="229"/>
      <c r="C13" s="229"/>
      <c r="D13" s="229"/>
      <c r="E13" s="230"/>
    </row>
    <row r="14" spans="2:5" ht="15.75" customHeight="1">
      <c r="B14" s="229"/>
      <c r="C14" s="229"/>
      <c r="D14" s="229"/>
      <c r="E14" s="230"/>
    </row>
    <row r="15" spans="2:5" ht="15.75" customHeight="1">
      <c r="B15" s="229"/>
      <c r="C15" s="229"/>
      <c r="D15" s="229"/>
      <c r="E15" s="230"/>
    </row>
    <row r="16" spans="2:5" ht="15.75" customHeight="1">
      <c r="B16" s="229"/>
      <c r="C16" s="229"/>
      <c r="D16" s="229"/>
      <c r="E16" s="230"/>
    </row>
    <row r="17" spans="2:5" ht="15.75" customHeight="1">
      <c r="B17" s="186"/>
      <c r="C17" s="186"/>
      <c r="D17" s="186"/>
      <c r="E17" s="231"/>
    </row>
    <row r="18" spans="2:5" ht="60">
      <c r="B18" s="14">
        <v>2</v>
      </c>
      <c r="C18" s="14" t="s">
        <v>88</v>
      </c>
      <c r="D18" s="14" t="s">
        <v>89</v>
      </c>
      <c r="E18" s="87">
        <v>325</v>
      </c>
    </row>
    <row r="19" spans="2:5" ht="60">
      <c r="B19" s="14">
        <v>2.1</v>
      </c>
      <c r="C19" s="14" t="s">
        <v>197</v>
      </c>
      <c r="D19" s="14" t="s">
        <v>89</v>
      </c>
      <c r="E19" s="87">
        <v>325</v>
      </c>
    </row>
    <row r="20" spans="2:5" ht="90">
      <c r="B20" s="14">
        <v>2.2000000000000002</v>
      </c>
      <c r="C20" s="14" t="s">
        <v>230</v>
      </c>
      <c r="D20" s="14" t="s">
        <v>89</v>
      </c>
      <c r="E20" s="87">
        <v>0</v>
      </c>
    </row>
    <row r="21" spans="2:5" ht="90">
      <c r="B21" s="14">
        <v>3</v>
      </c>
      <c r="C21" s="14" t="s">
        <v>90</v>
      </c>
      <c r="D21" s="14" t="s">
        <v>91</v>
      </c>
      <c r="E21" s="87">
        <v>1</v>
      </c>
    </row>
    <row r="22" spans="2:5" ht="75">
      <c r="B22" s="14">
        <v>4</v>
      </c>
      <c r="C22" s="14" t="s">
        <v>92</v>
      </c>
      <c r="D22" s="14" t="s">
        <v>91</v>
      </c>
      <c r="E22" s="90">
        <v>10</v>
      </c>
    </row>
    <row r="23" spans="2:5" ht="15.75" customHeight="1"/>
    <row r="24" spans="2:5" ht="15.75" customHeight="1"/>
    <row r="25" spans="2:5" ht="15.75" customHeight="1"/>
    <row r="26" spans="2:5" ht="15.75" customHeight="1"/>
    <row r="27" spans="2:5" ht="15.75" customHeight="1"/>
    <row r="28" spans="2:5" ht="15.75" customHeight="1"/>
    <row r="29" spans="2:5" ht="15.75" customHeight="1"/>
    <row r="30" spans="2:5" ht="15.75" customHeight="1"/>
    <row r="31" spans="2:5" ht="15.75" customHeight="1"/>
    <row r="32" spans="2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B2:E2"/>
    <mergeCell ref="B4:B17"/>
    <mergeCell ref="C4:C17"/>
    <mergeCell ref="D4:D17"/>
    <mergeCell ref="E4:E17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B1006"/>
  <sheetViews>
    <sheetView topLeftCell="B1" workbookViewId="0">
      <selection activeCell="B10" sqref="B10"/>
    </sheetView>
  </sheetViews>
  <sheetFormatPr defaultColWidth="14.42578125" defaultRowHeight="15" customHeight="1"/>
  <cols>
    <col min="1" max="1" width="8.7109375" customWidth="1"/>
    <col min="2" max="2" width="106.5703125" customWidth="1"/>
    <col min="3" max="26" width="8.7109375" customWidth="1"/>
  </cols>
  <sheetData>
    <row r="2" spans="2:2" ht="45">
      <c r="B2" s="50" t="s">
        <v>200</v>
      </c>
    </row>
    <row r="3" spans="2:2" ht="15" customHeight="1">
      <c r="B3" s="51" t="s">
        <v>204</v>
      </c>
    </row>
    <row r="4" spans="2:2" ht="15" customHeight="1">
      <c r="B4" s="51" t="s">
        <v>205</v>
      </c>
    </row>
    <row r="5" spans="2:2" ht="15" customHeight="1">
      <c r="B5" s="51" t="s">
        <v>206</v>
      </c>
    </row>
    <row r="6" spans="2:2" ht="15" customHeight="1">
      <c r="B6" s="51"/>
    </row>
    <row r="8" spans="2:2" ht="30">
      <c r="B8" s="1" t="s">
        <v>199</v>
      </c>
    </row>
    <row r="9" spans="2:2" ht="120">
      <c r="B9" s="50" t="s">
        <v>379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outlinePr summaryBelow="0" summaryRight="0"/>
  </sheetPr>
  <dimension ref="B2:M990"/>
  <sheetViews>
    <sheetView topLeftCell="A3" workbookViewId="0">
      <selection activeCell="G26" sqref="G26"/>
    </sheetView>
  </sheetViews>
  <sheetFormatPr defaultColWidth="14.42578125" defaultRowHeight="15" customHeight="1"/>
  <cols>
    <col min="1" max="1" width="8.7109375" customWidth="1"/>
    <col min="2" max="2" width="23" customWidth="1"/>
    <col min="3" max="26" width="8.7109375" customWidth="1"/>
  </cols>
  <sheetData>
    <row r="2" spans="2:13" ht="155.25" customHeight="1">
      <c r="B2" s="205" t="s">
        <v>341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5" spans="2:13" ht="15" customHeight="1">
      <c r="B5" s="223" t="s">
        <v>201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</row>
    <row r="6" spans="2:13" ht="15" customHeight="1"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</row>
    <row r="7" spans="2:13" ht="15" customHeight="1">
      <c r="B7" s="195" t="s">
        <v>202</v>
      </c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</row>
    <row r="8" spans="2:13" ht="15" customHeight="1"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</row>
    <row r="9" spans="2:13" ht="15" customHeight="1"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2:13" ht="15" customHeight="1"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2:13" ht="15" customHeight="1">
      <c r="B11" s="57" t="s">
        <v>121</v>
      </c>
      <c r="C11" s="195" t="s">
        <v>342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</row>
    <row r="12" spans="2:13" ht="15" customHeight="1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2:13" ht="15" customHeight="1">
      <c r="B13" s="20" t="s">
        <v>122</v>
      </c>
      <c r="C13" s="202" t="s">
        <v>343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</row>
    <row r="14" spans="2:13" ht="15" customHeight="1">
      <c r="B14" s="4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2:13" ht="15" customHeight="1"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2:13" ht="15.75" customHeight="1"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2:13" ht="15.75" customHeight="1">
      <c r="B17" s="202" t="s">
        <v>203</v>
      </c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</row>
    <row r="18" spans="2:13" ht="15.75" customHeight="1"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2:13" ht="15.75" customHeight="1">
      <c r="B19" s="20" t="s">
        <v>121</v>
      </c>
      <c r="C19" s="223" t="s">
        <v>126</v>
      </c>
      <c r="D19" s="223"/>
      <c r="E19" s="223"/>
      <c r="F19" s="223"/>
      <c r="G19" s="223"/>
      <c r="H19" s="223"/>
      <c r="I19" s="223"/>
      <c r="J19" s="223"/>
      <c r="K19" s="223"/>
      <c r="L19" s="223"/>
      <c r="M19" s="223"/>
    </row>
    <row r="20" spans="2:13" ht="15.75" customHeight="1"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2:13" ht="15.75" customHeight="1">
      <c r="B21" s="20" t="s">
        <v>122</v>
      </c>
      <c r="C21" s="223" t="s">
        <v>125</v>
      </c>
      <c r="D21" s="223"/>
      <c r="E21" s="223"/>
      <c r="F21" s="223"/>
      <c r="G21" s="223"/>
      <c r="H21" s="223"/>
      <c r="I21" s="223"/>
      <c r="J21" s="223"/>
      <c r="K21" s="223"/>
      <c r="L21" s="223"/>
      <c r="M21" s="223"/>
    </row>
    <row r="22" spans="2:13" ht="15.75" customHeight="1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2:13" ht="45.75" customHeight="1">
      <c r="B23" s="20" t="s">
        <v>123</v>
      </c>
      <c r="C23" s="223" t="s">
        <v>124</v>
      </c>
      <c r="D23" s="223"/>
      <c r="E23" s="223"/>
      <c r="F23" s="223"/>
      <c r="G23" s="223"/>
      <c r="H23" s="223"/>
      <c r="I23" s="223"/>
      <c r="J23" s="223"/>
      <c r="K23" s="223"/>
      <c r="L23" s="223"/>
      <c r="M23" s="223"/>
    </row>
    <row r="24" spans="2:13" ht="15.75" customHeight="1"/>
    <row r="25" spans="2:13" ht="15.75" customHeight="1"/>
    <row r="26" spans="2:13" ht="15.75" customHeight="1"/>
    <row r="27" spans="2:13" ht="15.75" customHeight="1"/>
    <row r="28" spans="2:13" ht="15.75" customHeight="1"/>
    <row r="29" spans="2:13" ht="15.75" customHeight="1"/>
    <row r="30" spans="2:13" ht="15.75" customHeight="1"/>
    <row r="31" spans="2:13" ht="15.75" customHeight="1"/>
    <row r="32" spans="2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9">
    <mergeCell ref="C19:M19"/>
    <mergeCell ref="C21:M21"/>
    <mergeCell ref="C23:M23"/>
    <mergeCell ref="B2:M2"/>
    <mergeCell ref="B5:M6"/>
    <mergeCell ref="B17:M17"/>
    <mergeCell ref="B7:M9"/>
    <mergeCell ref="C11:M11"/>
    <mergeCell ref="C13:M13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AE171"/>
  <sheetViews>
    <sheetView workbookViewId="0">
      <selection activeCell="J26" sqref="J26"/>
    </sheetView>
  </sheetViews>
  <sheetFormatPr defaultRowHeight="14.25"/>
  <cols>
    <col min="1" max="1" width="5.28515625" style="109" customWidth="1"/>
    <col min="2" max="2" width="8.140625" style="109" customWidth="1"/>
    <col min="3" max="3" width="8.85546875" style="109" customWidth="1"/>
    <col min="4" max="4" width="7.85546875" style="109" customWidth="1"/>
    <col min="5" max="5" width="8" style="110" customWidth="1"/>
    <col min="6" max="6" width="8.42578125" style="109" customWidth="1"/>
    <col min="7" max="7" width="8.140625" style="109" customWidth="1"/>
    <col min="8" max="8" width="8.42578125" style="109" customWidth="1"/>
    <col min="9" max="9" width="8.5703125" style="109" customWidth="1"/>
    <col min="10" max="10" width="9.5703125" style="109" customWidth="1"/>
    <col min="11" max="11" width="9.42578125" style="109" customWidth="1"/>
    <col min="12" max="12" width="9.7109375" style="109" customWidth="1"/>
    <col min="13" max="13" width="9" style="109" customWidth="1"/>
    <col min="14" max="14" width="9.5703125" style="109" customWidth="1"/>
    <col min="15" max="16" width="8.85546875" style="109" customWidth="1"/>
    <col min="17" max="17" width="9.28515625" style="109" customWidth="1"/>
    <col min="18" max="18" width="9.7109375" style="109" customWidth="1"/>
    <col min="19" max="19" width="8.42578125" style="109" customWidth="1"/>
    <col min="20" max="20" width="7.42578125" style="109" customWidth="1"/>
    <col min="21" max="21" width="7.5703125" style="109" customWidth="1"/>
    <col min="22" max="22" width="8.140625" style="109" customWidth="1"/>
    <col min="23" max="23" width="9" style="109" customWidth="1"/>
    <col min="24" max="24" width="9.42578125" style="109" customWidth="1"/>
    <col min="25" max="25" width="9.140625" style="109" customWidth="1"/>
    <col min="26" max="26" width="9.7109375" style="109" customWidth="1"/>
    <col min="27" max="27" width="9.5703125" style="109" customWidth="1"/>
    <col min="28" max="28" width="10.140625" style="109" customWidth="1"/>
    <col min="29" max="29" width="9.42578125" style="109" customWidth="1"/>
    <col min="30" max="30" width="10.28515625" style="109" customWidth="1"/>
    <col min="31" max="31" width="12.28515625" style="109" customWidth="1"/>
    <col min="32" max="256" width="9.140625" style="109"/>
    <col min="257" max="257" width="5.28515625" style="109" customWidth="1"/>
    <col min="258" max="258" width="8.140625" style="109" customWidth="1"/>
    <col min="259" max="259" width="8.85546875" style="109" customWidth="1"/>
    <col min="260" max="260" width="7.85546875" style="109" customWidth="1"/>
    <col min="261" max="261" width="8" style="109" customWidth="1"/>
    <col min="262" max="262" width="8.42578125" style="109" customWidth="1"/>
    <col min="263" max="263" width="8.140625" style="109" customWidth="1"/>
    <col min="264" max="264" width="8.42578125" style="109" customWidth="1"/>
    <col min="265" max="265" width="8.5703125" style="109" customWidth="1"/>
    <col min="266" max="266" width="9.5703125" style="109" customWidth="1"/>
    <col min="267" max="267" width="9.42578125" style="109" customWidth="1"/>
    <col min="268" max="268" width="9.7109375" style="109" customWidth="1"/>
    <col min="269" max="269" width="9" style="109" customWidth="1"/>
    <col min="270" max="270" width="9.5703125" style="109" customWidth="1"/>
    <col min="271" max="272" width="8.85546875" style="109" customWidth="1"/>
    <col min="273" max="273" width="9.28515625" style="109" customWidth="1"/>
    <col min="274" max="274" width="9.7109375" style="109" customWidth="1"/>
    <col min="275" max="275" width="8.42578125" style="109" customWidth="1"/>
    <col min="276" max="276" width="7.42578125" style="109" customWidth="1"/>
    <col min="277" max="277" width="7.5703125" style="109" customWidth="1"/>
    <col min="278" max="278" width="8.140625" style="109" customWidth="1"/>
    <col min="279" max="279" width="9" style="109" customWidth="1"/>
    <col min="280" max="280" width="9.42578125" style="109" customWidth="1"/>
    <col min="281" max="281" width="9.140625" style="109" customWidth="1"/>
    <col min="282" max="282" width="9.7109375" style="109" customWidth="1"/>
    <col min="283" max="283" width="9.5703125" style="109" customWidth="1"/>
    <col min="284" max="284" width="10.140625" style="109" customWidth="1"/>
    <col min="285" max="285" width="9.42578125" style="109" customWidth="1"/>
    <col min="286" max="286" width="10.28515625" style="109" customWidth="1"/>
    <col min="287" max="287" width="12.28515625" style="109" customWidth="1"/>
    <col min="288" max="512" width="9.140625" style="109"/>
    <col min="513" max="513" width="5.28515625" style="109" customWidth="1"/>
    <col min="514" max="514" width="8.140625" style="109" customWidth="1"/>
    <col min="515" max="515" width="8.85546875" style="109" customWidth="1"/>
    <col min="516" max="516" width="7.85546875" style="109" customWidth="1"/>
    <col min="517" max="517" width="8" style="109" customWidth="1"/>
    <col min="518" max="518" width="8.42578125" style="109" customWidth="1"/>
    <col min="519" max="519" width="8.140625" style="109" customWidth="1"/>
    <col min="520" max="520" width="8.42578125" style="109" customWidth="1"/>
    <col min="521" max="521" width="8.5703125" style="109" customWidth="1"/>
    <col min="522" max="522" width="9.5703125" style="109" customWidth="1"/>
    <col min="523" max="523" width="9.42578125" style="109" customWidth="1"/>
    <col min="524" max="524" width="9.7109375" style="109" customWidth="1"/>
    <col min="525" max="525" width="9" style="109" customWidth="1"/>
    <col min="526" max="526" width="9.5703125" style="109" customWidth="1"/>
    <col min="527" max="528" width="8.85546875" style="109" customWidth="1"/>
    <col min="529" max="529" width="9.28515625" style="109" customWidth="1"/>
    <col min="530" max="530" width="9.7109375" style="109" customWidth="1"/>
    <col min="531" max="531" width="8.42578125" style="109" customWidth="1"/>
    <col min="532" max="532" width="7.42578125" style="109" customWidth="1"/>
    <col min="533" max="533" width="7.5703125" style="109" customWidth="1"/>
    <col min="534" max="534" width="8.140625" style="109" customWidth="1"/>
    <col min="535" max="535" width="9" style="109" customWidth="1"/>
    <col min="536" max="536" width="9.42578125" style="109" customWidth="1"/>
    <col min="537" max="537" width="9.140625" style="109" customWidth="1"/>
    <col min="538" max="538" width="9.7109375" style="109" customWidth="1"/>
    <col min="539" max="539" width="9.5703125" style="109" customWidth="1"/>
    <col min="540" max="540" width="10.140625" style="109" customWidth="1"/>
    <col min="541" max="541" width="9.42578125" style="109" customWidth="1"/>
    <col min="542" max="542" width="10.28515625" style="109" customWidth="1"/>
    <col min="543" max="543" width="12.28515625" style="109" customWidth="1"/>
    <col min="544" max="768" width="9.140625" style="109"/>
    <col min="769" max="769" width="5.28515625" style="109" customWidth="1"/>
    <col min="770" max="770" width="8.140625" style="109" customWidth="1"/>
    <col min="771" max="771" width="8.85546875" style="109" customWidth="1"/>
    <col min="772" max="772" width="7.85546875" style="109" customWidth="1"/>
    <col min="773" max="773" width="8" style="109" customWidth="1"/>
    <col min="774" max="774" width="8.42578125" style="109" customWidth="1"/>
    <col min="775" max="775" width="8.140625" style="109" customWidth="1"/>
    <col min="776" max="776" width="8.42578125" style="109" customWidth="1"/>
    <col min="777" max="777" width="8.5703125" style="109" customWidth="1"/>
    <col min="778" max="778" width="9.5703125" style="109" customWidth="1"/>
    <col min="779" max="779" width="9.42578125" style="109" customWidth="1"/>
    <col min="780" max="780" width="9.7109375" style="109" customWidth="1"/>
    <col min="781" max="781" width="9" style="109" customWidth="1"/>
    <col min="782" max="782" width="9.5703125" style="109" customWidth="1"/>
    <col min="783" max="784" width="8.85546875" style="109" customWidth="1"/>
    <col min="785" max="785" width="9.28515625" style="109" customWidth="1"/>
    <col min="786" max="786" width="9.7109375" style="109" customWidth="1"/>
    <col min="787" max="787" width="8.42578125" style="109" customWidth="1"/>
    <col min="788" max="788" width="7.42578125" style="109" customWidth="1"/>
    <col min="789" max="789" width="7.5703125" style="109" customWidth="1"/>
    <col min="790" max="790" width="8.140625" style="109" customWidth="1"/>
    <col min="791" max="791" width="9" style="109" customWidth="1"/>
    <col min="792" max="792" width="9.42578125" style="109" customWidth="1"/>
    <col min="793" max="793" width="9.140625" style="109" customWidth="1"/>
    <col min="794" max="794" width="9.7109375" style="109" customWidth="1"/>
    <col min="795" max="795" width="9.5703125" style="109" customWidth="1"/>
    <col min="796" max="796" width="10.140625" style="109" customWidth="1"/>
    <col min="797" max="797" width="9.42578125" style="109" customWidth="1"/>
    <col min="798" max="798" width="10.28515625" style="109" customWidth="1"/>
    <col min="799" max="799" width="12.28515625" style="109" customWidth="1"/>
    <col min="800" max="1024" width="9.140625" style="109"/>
    <col min="1025" max="1025" width="5.28515625" style="109" customWidth="1"/>
    <col min="1026" max="1026" width="8.140625" style="109" customWidth="1"/>
    <col min="1027" max="1027" width="8.85546875" style="109" customWidth="1"/>
    <col min="1028" max="1028" width="7.85546875" style="109" customWidth="1"/>
    <col min="1029" max="1029" width="8" style="109" customWidth="1"/>
    <col min="1030" max="1030" width="8.42578125" style="109" customWidth="1"/>
    <col min="1031" max="1031" width="8.140625" style="109" customWidth="1"/>
    <col min="1032" max="1032" width="8.42578125" style="109" customWidth="1"/>
    <col min="1033" max="1033" width="8.5703125" style="109" customWidth="1"/>
    <col min="1034" max="1034" width="9.5703125" style="109" customWidth="1"/>
    <col min="1035" max="1035" width="9.42578125" style="109" customWidth="1"/>
    <col min="1036" max="1036" width="9.7109375" style="109" customWidth="1"/>
    <col min="1037" max="1037" width="9" style="109" customWidth="1"/>
    <col min="1038" max="1038" width="9.5703125" style="109" customWidth="1"/>
    <col min="1039" max="1040" width="8.85546875" style="109" customWidth="1"/>
    <col min="1041" max="1041" width="9.28515625" style="109" customWidth="1"/>
    <col min="1042" max="1042" width="9.7109375" style="109" customWidth="1"/>
    <col min="1043" max="1043" width="8.42578125" style="109" customWidth="1"/>
    <col min="1044" max="1044" width="7.42578125" style="109" customWidth="1"/>
    <col min="1045" max="1045" width="7.5703125" style="109" customWidth="1"/>
    <col min="1046" max="1046" width="8.140625" style="109" customWidth="1"/>
    <col min="1047" max="1047" width="9" style="109" customWidth="1"/>
    <col min="1048" max="1048" width="9.42578125" style="109" customWidth="1"/>
    <col min="1049" max="1049" width="9.140625" style="109" customWidth="1"/>
    <col min="1050" max="1050" width="9.7109375" style="109" customWidth="1"/>
    <col min="1051" max="1051" width="9.5703125" style="109" customWidth="1"/>
    <col min="1052" max="1052" width="10.140625" style="109" customWidth="1"/>
    <col min="1053" max="1053" width="9.42578125" style="109" customWidth="1"/>
    <col min="1054" max="1054" width="10.28515625" style="109" customWidth="1"/>
    <col min="1055" max="1055" width="12.28515625" style="109" customWidth="1"/>
    <col min="1056" max="1280" width="9.140625" style="109"/>
    <col min="1281" max="1281" width="5.28515625" style="109" customWidth="1"/>
    <col min="1282" max="1282" width="8.140625" style="109" customWidth="1"/>
    <col min="1283" max="1283" width="8.85546875" style="109" customWidth="1"/>
    <col min="1284" max="1284" width="7.85546875" style="109" customWidth="1"/>
    <col min="1285" max="1285" width="8" style="109" customWidth="1"/>
    <col min="1286" max="1286" width="8.42578125" style="109" customWidth="1"/>
    <col min="1287" max="1287" width="8.140625" style="109" customWidth="1"/>
    <col min="1288" max="1288" width="8.42578125" style="109" customWidth="1"/>
    <col min="1289" max="1289" width="8.5703125" style="109" customWidth="1"/>
    <col min="1290" max="1290" width="9.5703125" style="109" customWidth="1"/>
    <col min="1291" max="1291" width="9.42578125" style="109" customWidth="1"/>
    <col min="1292" max="1292" width="9.7109375" style="109" customWidth="1"/>
    <col min="1293" max="1293" width="9" style="109" customWidth="1"/>
    <col min="1294" max="1294" width="9.5703125" style="109" customWidth="1"/>
    <col min="1295" max="1296" width="8.85546875" style="109" customWidth="1"/>
    <col min="1297" max="1297" width="9.28515625" style="109" customWidth="1"/>
    <col min="1298" max="1298" width="9.7109375" style="109" customWidth="1"/>
    <col min="1299" max="1299" width="8.42578125" style="109" customWidth="1"/>
    <col min="1300" max="1300" width="7.42578125" style="109" customWidth="1"/>
    <col min="1301" max="1301" width="7.5703125" style="109" customWidth="1"/>
    <col min="1302" max="1302" width="8.140625" style="109" customWidth="1"/>
    <col min="1303" max="1303" width="9" style="109" customWidth="1"/>
    <col min="1304" max="1304" width="9.42578125" style="109" customWidth="1"/>
    <col min="1305" max="1305" width="9.140625" style="109" customWidth="1"/>
    <col min="1306" max="1306" width="9.7109375" style="109" customWidth="1"/>
    <col min="1307" max="1307" width="9.5703125" style="109" customWidth="1"/>
    <col min="1308" max="1308" width="10.140625" style="109" customWidth="1"/>
    <col min="1309" max="1309" width="9.42578125" style="109" customWidth="1"/>
    <col min="1310" max="1310" width="10.28515625" style="109" customWidth="1"/>
    <col min="1311" max="1311" width="12.28515625" style="109" customWidth="1"/>
    <col min="1312" max="1536" width="9.140625" style="109"/>
    <col min="1537" max="1537" width="5.28515625" style="109" customWidth="1"/>
    <col min="1538" max="1538" width="8.140625" style="109" customWidth="1"/>
    <col min="1539" max="1539" width="8.85546875" style="109" customWidth="1"/>
    <col min="1540" max="1540" width="7.85546875" style="109" customWidth="1"/>
    <col min="1541" max="1541" width="8" style="109" customWidth="1"/>
    <col min="1542" max="1542" width="8.42578125" style="109" customWidth="1"/>
    <col min="1543" max="1543" width="8.140625" style="109" customWidth="1"/>
    <col min="1544" max="1544" width="8.42578125" style="109" customWidth="1"/>
    <col min="1545" max="1545" width="8.5703125" style="109" customWidth="1"/>
    <col min="1546" max="1546" width="9.5703125" style="109" customWidth="1"/>
    <col min="1547" max="1547" width="9.42578125" style="109" customWidth="1"/>
    <col min="1548" max="1548" width="9.7109375" style="109" customWidth="1"/>
    <col min="1549" max="1549" width="9" style="109" customWidth="1"/>
    <col min="1550" max="1550" width="9.5703125" style="109" customWidth="1"/>
    <col min="1551" max="1552" width="8.85546875" style="109" customWidth="1"/>
    <col min="1553" max="1553" width="9.28515625" style="109" customWidth="1"/>
    <col min="1554" max="1554" width="9.7109375" style="109" customWidth="1"/>
    <col min="1555" max="1555" width="8.42578125" style="109" customWidth="1"/>
    <col min="1556" max="1556" width="7.42578125" style="109" customWidth="1"/>
    <col min="1557" max="1557" width="7.5703125" style="109" customWidth="1"/>
    <col min="1558" max="1558" width="8.140625" style="109" customWidth="1"/>
    <col min="1559" max="1559" width="9" style="109" customWidth="1"/>
    <col min="1560" max="1560" width="9.42578125" style="109" customWidth="1"/>
    <col min="1561" max="1561" width="9.140625" style="109" customWidth="1"/>
    <col min="1562" max="1562" width="9.7109375" style="109" customWidth="1"/>
    <col min="1563" max="1563" width="9.5703125" style="109" customWidth="1"/>
    <col min="1564" max="1564" width="10.140625" style="109" customWidth="1"/>
    <col min="1565" max="1565" width="9.42578125" style="109" customWidth="1"/>
    <col min="1566" max="1566" width="10.28515625" style="109" customWidth="1"/>
    <col min="1567" max="1567" width="12.28515625" style="109" customWidth="1"/>
    <col min="1568" max="1792" width="9.140625" style="109"/>
    <col min="1793" max="1793" width="5.28515625" style="109" customWidth="1"/>
    <col min="1794" max="1794" width="8.140625" style="109" customWidth="1"/>
    <col min="1795" max="1795" width="8.85546875" style="109" customWidth="1"/>
    <col min="1796" max="1796" width="7.85546875" style="109" customWidth="1"/>
    <col min="1797" max="1797" width="8" style="109" customWidth="1"/>
    <col min="1798" max="1798" width="8.42578125" style="109" customWidth="1"/>
    <col min="1799" max="1799" width="8.140625" style="109" customWidth="1"/>
    <col min="1800" max="1800" width="8.42578125" style="109" customWidth="1"/>
    <col min="1801" max="1801" width="8.5703125" style="109" customWidth="1"/>
    <col min="1802" max="1802" width="9.5703125" style="109" customWidth="1"/>
    <col min="1803" max="1803" width="9.42578125" style="109" customWidth="1"/>
    <col min="1804" max="1804" width="9.7109375" style="109" customWidth="1"/>
    <col min="1805" max="1805" width="9" style="109" customWidth="1"/>
    <col min="1806" max="1806" width="9.5703125" style="109" customWidth="1"/>
    <col min="1807" max="1808" width="8.85546875" style="109" customWidth="1"/>
    <col min="1809" max="1809" width="9.28515625" style="109" customWidth="1"/>
    <col min="1810" max="1810" width="9.7109375" style="109" customWidth="1"/>
    <col min="1811" max="1811" width="8.42578125" style="109" customWidth="1"/>
    <col min="1812" max="1812" width="7.42578125" style="109" customWidth="1"/>
    <col min="1813" max="1813" width="7.5703125" style="109" customWidth="1"/>
    <col min="1814" max="1814" width="8.140625" style="109" customWidth="1"/>
    <col min="1815" max="1815" width="9" style="109" customWidth="1"/>
    <col min="1816" max="1816" width="9.42578125" style="109" customWidth="1"/>
    <col min="1817" max="1817" width="9.140625" style="109" customWidth="1"/>
    <col min="1818" max="1818" width="9.7109375" style="109" customWidth="1"/>
    <col min="1819" max="1819" width="9.5703125" style="109" customWidth="1"/>
    <col min="1820" max="1820" width="10.140625" style="109" customWidth="1"/>
    <col min="1821" max="1821" width="9.42578125" style="109" customWidth="1"/>
    <col min="1822" max="1822" width="10.28515625" style="109" customWidth="1"/>
    <col min="1823" max="1823" width="12.28515625" style="109" customWidth="1"/>
    <col min="1824" max="2048" width="9.140625" style="109"/>
    <col min="2049" max="2049" width="5.28515625" style="109" customWidth="1"/>
    <col min="2050" max="2050" width="8.140625" style="109" customWidth="1"/>
    <col min="2051" max="2051" width="8.85546875" style="109" customWidth="1"/>
    <col min="2052" max="2052" width="7.85546875" style="109" customWidth="1"/>
    <col min="2053" max="2053" width="8" style="109" customWidth="1"/>
    <col min="2054" max="2054" width="8.42578125" style="109" customWidth="1"/>
    <col min="2055" max="2055" width="8.140625" style="109" customWidth="1"/>
    <col min="2056" max="2056" width="8.42578125" style="109" customWidth="1"/>
    <col min="2057" max="2057" width="8.5703125" style="109" customWidth="1"/>
    <col min="2058" max="2058" width="9.5703125" style="109" customWidth="1"/>
    <col min="2059" max="2059" width="9.42578125" style="109" customWidth="1"/>
    <col min="2060" max="2060" width="9.7109375" style="109" customWidth="1"/>
    <col min="2061" max="2061" width="9" style="109" customWidth="1"/>
    <col min="2062" max="2062" width="9.5703125" style="109" customWidth="1"/>
    <col min="2063" max="2064" width="8.85546875" style="109" customWidth="1"/>
    <col min="2065" max="2065" width="9.28515625" style="109" customWidth="1"/>
    <col min="2066" max="2066" width="9.7109375" style="109" customWidth="1"/>
    <col min="2067" max="2067" width="8.42578125" style="109" customWidth="1"/>
    <col min="2068" max="2068" width="7.42578125" style="109" customWidth="1"/>
    <col min="2069" max="2069" width="7.5703125" style="109" customWidth="1"/>
    <col min="2070" max="2070" width="8.140625" style="109" customWidth="1"/>
    <col min="2071" max="2071" width="9" style="109" customWidth="1"/>
    <col min="2072" max="2072" width="9.42578125" style="109" customWidth="1"/>
    <col min="2073" max="2073" width="9.140625" style="109" customWidth="1"/>
    <col min="2074" max="2074" width="9.7109375" style="109" customWidth="1"/>
    <col min="2075" max="2075" width="9.5703125" style="109" customWidth="1"/>
    <col min="2076" max="2076" width="10.140625" style="109" customWidth="1"/>
    <col min="2077" max="2077" width="9.42578125" style="109" customWidth="1"/>
    <col min="2078" max="2078" width="10.28515625" style="109" customWidth="1"/>
    <col min="2079" max="2079" width="12.28515625" style="109" customWidth="1"/>
    <col min="2080" max="2304" width="9.140625" style="109"/>
    <col min="2305" max="2305" width="5.28515625" style="109" customWidth="1"/>
    <col min="2306" max="2306" width="8.140625" style="109" customWidth="1"/>
    <col min="2307" max="2307" width="8.85546875" style="109" customWidth="1"/>
    <col min="2308" max="2308" width="7.85546875" style="109" customWidth="1"/>
    <col min="2309" max="2309" width="8" style="109" customWidth="1"/>
    <col min="2310" max="2310" width="8.42578125" style="109" customWidth="1"/>
    <col min="2311" max="2311" width="8.140625" style="109" customWidth="1"/>
    <col min="2312" max="2312" width="8.42578125" style="109" customWidth="1"/>
    <col min="2313" max="2313" width="8.5703125" style="109" customWidth="1"/>
    <col min="2314" max="2314" width="9.5703125" style="109" customWidth="1"/>
    <col min="2315" max="2315" width="9.42578125" style="109" customWidth="1"/>
    <col min="2316" max="2316" width="9.7109375" style="109" customWidth="1"/>
    <col min="2317" max="2317" width="9" style="109" customWidth="1"/>
    <col min="2318" max="2318" width="9.5703125" style="109" customWidth="1"/>
    <col min="2319" max="2320" width="8.85546875" style="109" customWidth="1"/>
    <col min="2321" max="2321" width="9.28515625" style="109" customWidth="1"/>
    <col min="2322" max="2322" width="9.7109375" style="109" customWidth="1"/>
    <col min="2323" max="2323" width="8.42578125" style="109" customWidth="1"/>
    <col min="2324" max="2324" width="7.42578125" style="109" customWidth="1"/>
    <col min="2325" max="2325" width="7.5703125" style="109" customWidth="1"/>
    <col min="2326" max="2326" width="8.140625" style="109" customWidth="1"/>
    <col min="2327" max="2327" width="9" style="109" customWidth="1"/>
    <col min="2328" max="2328" width="9.42578125" style="109" customWidth="1"/>
    <col min="2329" max="2329" width="9.140625" style="109" customWidth="1"/>
    <col min="2330" max="2330" width="9.7109375" style="109" customWidth="1"/>
    <col min="2331" max="2331" width="9.5703125" style="109" customWidth="1"/>
    <col min="2332" max="2332" width="10.140625" style="109" customWidth="1"/>
    <col min="2333" max="2333" width="9.42578125" style="109" customWidth="1"/>
    <col min="2334" max="2334" width="10.28515625" style="109" customWidth="1"/>
    <col min="2335" max="2335" width="12.28515625" style="109" customWidth="1"/>
    <col min="2336" max="2560" width="9.140625" style="109"/>
    <col min="2561" max="2561" width="5.28515625" style="109" customWidth="1"/>
    <col min="2562" max="2562" width="8.140625" style="109" customWidth="1"/>
    <col min="2563" max="2563" width="8.85546875" style="109" customWidth="1"/>
    <col min="2564" max="2564" width="7.85546875" style="109" customWidth="1"/>
    <col min="2565" max="2565" width="8" style="109" customWidth="1"/>
    <col min="2566" max="2566" width="8.42578125" style="109" customWidth="1"/>
    <col min="2567" max="2567" width="8.140625" style="109" customWidth="1"/>
    <col min="2568" max="2568" width="8.42578125" style="109" customWidth="1"/>
    <col min="2569" max="2569" width="8.5703125" style="109" customWidth="1"/>
    <col min="2570" max="2570" width="9.5703125" style="109" customWidth="1"/>
    <col min="2571" max="2571" width="9.42578125" style="109" customWidth="1"/>
    <col min="2572" max="2572" width="9.7109375" style="109" customWidth="1"/>
    <col min="2573" max="2573" width="9" style="109" customWidth="1"/>
    <col min="2574" max="2574" width="9.5703125" style="109" customWidth="1"/>
    <col min="2575" max="2576" width="8.85546875" style="109" customWidth="1"/>
    <col min="2577" max="2577" width="9.28515625" style="109" customWidth="1"/>
    <col min="2578" max="2578" width="9.7109375" style="109" customWidth="1"/>
    <col min="2579" max="2579" width="8.42578125" style="109" customWidth="1"/>
    <col min="2580" max="2580" width="7.42578125" style="109" customWidth="1"/>
    <col min="2581" max="2581" width="7.5703125" style="109" customWidth="1"/>
    <col min="2582" max="2582" width="8.140625" style="109" customWidth="1"/>
    <col min="2583" max="2583" width="9" style="109" customWidth="1"/>
    <col min="2584" max="2584" width="9.42578125" style="109" customWidth="1"/>
    <col min="2585" max="2585" width="9.140625" style="109" customWidth="1"/>
    <col min="2586" max="2586" width="9.7109375" style="109" customWidth="1"/>
    <col min="2587" max="2587" width="9.5703125" style="109" customWidth="1"/>
    <col min="2588" max="2588" width="10.140625" style="109" customWidth="1"/>
    <col min="2589" max="2589" width="9.42578125" style="109" customWidth="1"/>
    <col min="2590" max="2590" width="10.28515625" style="109" customWidth="1"/>
    <col min="2591" max="2591" width="12.28515625" style="109" customWidth="1"/>
    <col min="2592" max="2816" width="9.140625" style="109"/>
    <col min="2817" max="2817" width="5.28515625" style="109" customWidth="1"/>
    <col min="2818" max="2818" width="8.140625" style="109" customWidth="1"/>
    <col min="2819" max="2819" width="8.85546875" style="109" customWidth="1"/>
    <col min="2820" max="2820" width="7.85546875" style="109" customWidth="1"/>
    <col min="2821" max="2821" width="8" style="109" customWidth="1"/>
    <col min="2822" max="2822" width="8.42578125" style="109" customWidth="1"/>
    <col min="2823" max="2823" width="8.140625" style="109" customWidth="1"/>
    <col min="2824" max="2824" width="8.42578125" style="109" customWidth="1"/>
    <col min="2825" max="2825" width="8.5703125" style="109" customWidth="1"/>
    <col min="2826" max="2826" width="9.5703125" style="109" customWidth="1"/>
    <col min="2827" max="2827" width="9.42578125" style="109" customWidth="1"/>
    <col min="2828" max="2828" width="9.7109375" style="109" customWidth="1"/>
    <col min="2829" max="2829" width="9" style="109" customWidth="1"/>
    <col min="2830" max="2830" width="9.5703125" style="109" customWidth="1"/>
    <col min="2831" max="2832" width="8.85546875" style="109" customWidth="1"/>
    <col min="2833" max="2833" width="9.28515625" style="109" customWidth="1"/>
    <col min="2834" max="2834" width="9.7109375" style="109" customWidth="1"/>
    <col min="2835" max="2835" width="8.42578125" style="109" customWidth="1"/>
    <col min="2836" max="2836" width="7.42578125" style="109" customWidth="1"/>
    <col min="2837" max="2837" width="7.5703125" style="109" customWidth="1"/>
    <col min="2838" max="2838" width="8.140625" style="109" customWidth="1"/>
    <col min="2839" max="2839" width="9" style="109" customWidth="1"/>
    <col min="2840" max="2840" width="9.42578125" style="109" customWidth="1"/>
    <col min="2841" max="2841" width="9.140625" style="109" customWidth="1"/>
    <col min="2842" max="2842" width="9.7109375" style="109" customWidth="1"/>
    <col min="2843" max="2843" width="9.5703125" style="109" customWidth="1"/>
    <col min="2844" max="2844" width="10.140625" style="109" customWidth="1"/>
    <col min="2845" max="2845" width="9.42578125" style="109" customWidth="1"/>
    <col min="2846" max="2846" width="10.28515625" style="109" customWidth="1"/>
    <col min="2847" max="2847" width="12.28515625" style="109" customWidth="1"/>
    <col min="2848" max="3072" width="9.140625" style="109"/>
    <col min="3073" max="3073" width="5.28515625" style="109" customWidth="1"/>
    <col min="3074" max="3074" width="8.140625" style="109" customWidth="1"/>
    <col min="3075" max="3075" width="8.85546875" style="109" customWidth="1"/>
    <col min="3076" max="3076" width="7.85546875" style="109" customWidth="1"/>
    <col min="3077" max="3077" width="8" style="109" customWidth="1"/>
    <col min="3078" max="3078" width="8.42578125" style="109" customWidth="1"/>
    <col min="3079" max="3079" width="8.140625" style="109" customWidth="1"/>
    <col min="3080" max="3080" width="8.42578125" style="109" customWidth="1"/>
    <col min="3081" max="3081" width="8.5703125" style="109" customWidth="1"/>
    <col min="3082" max="3082" width="9.5703125" style="109" customWidth="1"/>
    <col min="3083" max="3083" width="9.42578125" style="109" customWidth="1"/>
    <col min="3084" max="3084" width="9.7109375" style="109" customWidth="1"/>
    <col min="3085" max="3085" width="9" style="109" customWidth="1"/>
    <col min="3086" max="3086" width="9.5703125" style="109" customWidth="1"/>
    <col min="3087" max="3088" width="8.85546875" style="109" customWidth="1"/>
    <col min="3089" max="3089" width="9.28515625" style="109" customWidth="1"/>
    <col min="3090" max="3090" width="9.7109375" style="109" customWidth="1"/>
    <col min="3091" max="3091" width="8.42578125" style="109" customWidth="1"/>
    <col min="3092" max="3092" width="7.42578125" style="109" customWidth="1"/>
    <col min="3093" max="3093" width="7.5703125" style="109" customWidth="1"/>
    <col min="3094" max="3094" width="8.140625" style="109" customWidth="1"/>
    <col min="3095" max="3095" width="9" style="109" customWidth="1"/>
    <col min="3096" max="3096" width="9.42578125" style="109" customWidth="1"/>
    <col min="3097" max="3097" width="9.140625" style="109" customWidth="1"/>
    <col min="3098" max="3098" width="9.7109375" style="109" customWidth="1"/>
    <col min="3099" max="3099" width="9.5703125" style="109" customWidth="1"/>
    <col min="3100" max="3100" width="10.140625" style="109" customWidth="1"/>
    <col min="3101" max="3101" width="9.42578125" style="109" customWidth="1"/>
    <col min="3102" max="3102" width="10.28515625" style="109" customWidth="1"/>
    <col min="3103" max="3103" width="12.28515625" style="109" customWidth="1"/>
    <col min="3104" max="3328" width="9.140625" style="109"/>
    <col min="3329" max="3329" width="5.28515625" style="109" customWidth="1"/>
    <col min="3330" max="3330" width="8.140625" style="109" customWidth="1"/>
    <col min="3331" max="3331" width="8.85546875" style="109" customWidth="1"/>
    <col min="3332" max="3332" width="7.85546875" style="109" customWidth="1"/>
    <col min="3333" max="3333" width="8" style="109" customWidth="1"/>
    <col min="3334" max="3334" width="8.42578125" style="109" customWidth="1"/>
    <col min="3335" max="3335" width="8.140625" style="109" customWidth="1"/>
    <col min="3336" max="3336" width="8.42578125" style="109" customWidth="1"/>
    <col min="3337" max="3337" width="8.5703125" style="109" customWidth="1"/>
    <col min="3338" max="3338" width="9.5703125" style="109" customWidth="1"/>
    <col min="3339" max="3339" width="9.42578125" style="109" customWidth="1"/>
    <col min="3340" max="3340" width="9.7109375" style="109" customWidth="1"/>
    <col min="3341" max="3341" width="9" style="109" customWidth="1"/>
    <col min="3342" max="3342" width="9.5703125" style="109" customWidth="1"/>
    <col min="3343" max="3344" width="8.85546875" style="109" customWidth="1"/>
    <col min="3345" max="3345" width="9.28515625" style="109" customWidth="1"/>
    <col min="3346" max="3346" width="9.7109375" style="109" customWidth="1"/>
    <col min="3347" max="3347" width="8.42578125" style="109" customWidth="1"/>
    <col min="3348" max="3348" width="7.42578125" style="109" customWidth="1"/>
    <col min="3349" max="3349" width="7.5703125" style="109" customWidth="1"/>
    <col min="3350" max="3350" width="8.140625" style="109" customWidth="1"/>
    <col min="3351" max="3351" width="9" style="109" customWidth="1"/>
    <col min="3352" max="3352" width="9.42578125" style="109" customWidth="1"/>
    <col min="3353" max="3353" width="9.140625" style="109" customWidth="1"/>
    <col min="3354" max="3354" width="9.7109375" style="109" customWidth="1"/>
    <col min="3355" max="3355" width="9.5703125" style="109" customWidth="1"/>
    <col min="3356" max="3356" width="10.140625" style="109" customWidth="1"/>
    <col min="3357" max="3357" width="9.42578125" style="109" customWidth="1"/>
    <col min="3358" max="3358" width="10.28515625" style="109" customWidth="1"/>
    <col min="3359" max="3359" width="12.28515625" style="109" customWidth="1"/>
    <col min="3360" max="3584" width="9.140625" style="109"/>
    <col min="3585" max="3585" width="5.28515625" style="109" customWidth="1"/>
    <col min="3586" max="3586" width="8.140625" style="109" customWidth="1"/>
    <col min="3587" max="3587" width="8.85546875" style="109" customWidth="1"/>
    <col min="3588" max="3588" width="7.85546875" style="109" customWidth="1"/>
    <col min="3589" max="3589" width="8" style="109" customWidth="1"/>
    <col min="3590" max="3590" width="8.42578125" style="109" customWidth="1"/>
    <col min="3591" max="3591" width="8.140625" style="109" customWidth="1"/>
    <col min="3592" max="3592" width="8.42578125" style="109" customWidth="1"/>
    <col min="3593" max="3593" width="8.5703125" style="109" customWidth="1"/>
    <col min="3594" max="3594" width="9.5703125" style="109" customWidth="1"/>
    <col min="3595" max="3595" width="9.42578125" style="109" customWidth="1"/>
    <col min="3596" max="3596" width="9.7109375" style="109" customWidth="1"/>
    <col min="3597" max="3597" width="9" style="109" customWidth="1"/>
    <col min="3598" max="3598" width="9.5703125" style="109" customWidth="1"/>
    <col min="3599" max="3600" width="8.85546875" style="109" customWidth="1"/>
    <col min="3601" max="3601" width="9.28515625" style="109" customWidth="1"/>
    <col min="3602" max="3602" width="9.7109375" style="109" customWidth="1"/>
    <col min="3603" max="3603" width="8.42578125" style="109" customWidth="1"/>
    <col min="3604" max="3604" width="7.42578125" style="109" customWidth="1"/>
    <col min="3605" max="3605" width="7.5703125" style="109" customWidth="1"/>
    <col min="3606" max="3606" width="8.140625" style="109" customWidth="1"/>
    <col min="3607" max="3607" width="9" style="109" customWidth="1"/>
    <col min="3608" max="3608" width="9.42578125" style="109" customWidth="1"/>
    <col min="3609" max="3609" width="9.140625" style="109" customWidth="1"/>
    <col min="3610" max="3610" width="9.7109375" style="109" customWidth="1"/>
    <col min="3611" max="3611" width="9.5703125" style="109" customWidth="1"/>
    <col min="3612" max="3612" width="10.140625" style="109" customWidth="1"/>
    <col min="3613" max="3613" width="9.42578125" style="109" customWidth="1"/>
    <col min="3614" max="3614" width="10.28515625" style="109" customWidth="1"/>
    <col min="3615" max="3615" width="12.28515625" style="109" customWidth="1"/>
    <col min="3616" max="3840" width="9.140625" style="109"/>
    <col min="3841" max="3841" width="5.28515625" style="109" customWidth="1"/>
    <col min="3842" max="3842" width="8.140625" style="109" customWidth="1"/>
    <col min="3843" max="3843" width="8.85546875" style="109" customWidth="1"/>
    <col min="3844" max="3844" width="7.85546875" style="109" customWidth="1"/>
    <col min="3845" max="3845" width="8" style="109" customWidth="1"/>
    <col min="3846" max="3846" width="8.42578125" style="109" customWidth="1"/>
    <col min="3847" max="3847" width="8.140625" style="109" customWidth="1"/>
    <col min="3848" max="3848" width="8.42578125" style="109" customWidth="1"/>
    <col min="3849" max="3849" width="8.5703125" style="109" customWidth="1"/>
    <col min="3850" max="3850" width="9.5703125" style="109" customWidth="1"/>
    <col min="3851" max="3851" width="9.42578125" style="109" customWidth="1"/>
    <col min="3852" max="3852" width="9.7109375" style="109" customWidth="1"/>
    <col min="3853" max="3853" width="9" style="109" customWidth="1"/>
    <col min="3854" max="3854" width="9.5703125" style="109" customWidth="1"/>
    <col min="3855" max="3856" width="8.85546875" style="109" customWidth="1"/>
    <col min="3857" max="3857" width="9.28515625" style="109" customWidth="1"/>
    <col min="3858" max="3858" width="9.7109375" style="109" customWidth="1"/>
    <col min="3859" max="3859" width="8.42578125" style="109" customWidth="1"/>
    <col min="3860" max="3860" width="7.42578125" style="109" customWidth="1"/>
    <col min="3861" max="3861" width="7.5703125" style="109" customWidth="1"/>
    <col min="3862" max="3862" width="8.140625" style="109" customWidth="1"/>
    <col min="3863" max="3863" width="9" style="109" customWidth="1"/>
    <col min="3864" max="3864" width="9.42578125" style="109" customWidth="1"/>
    <col min="3865" max="3865" width="9.140625" style="109" customWidth="1"/>
    <col min="3866" max="3866" width="9.7109375" style="109" customWidth="1"/>
    <col min="3867" max="3867" width="9.5703125" style="109" customWidth="1"/>
    <col min="3868" max="3868" width="10.140625" style="109" customWidth="1"/>
    <col min="3869" max="3869" width="9.42578125" style="109" customWidth="1"/>
    <col min="3870" max="3870" width="10.28515625" style="109" customWidth="1"/>
    <col min="3871" max="3871" width="12.28515625" style="109" customWidth="1"/>
    <col min="3872" max="4096" width="9.140625" style="109"/>
    <col min="4097" max="4097" width="5.28515625" style="109" customWidth="1"/>
    <col min="4098" max="4098" width="8.140625" style="109" customWidth="1"/>
    <col min="4099" max="4099" width="8.85546875" style="109" customWidth="1"/>
    <col min="4100" max="4100" width="7.85546875" style="109" customWidth="1"/>
    <col min="4101" max="4101" width="8" style="109" customWidth="1"/>
    <col min="4102" max="4102" width="8.42578125" style="109" customWidth="1"/>
    <col min="4103" max="4103" width="8.140625" style="109" customWidth="1"/>
    <col min="4104" max="4104" width="8.42578125" style="109" customWidth="1"/>
    <col min="4105" max="4105" width="8.5703125" style="109" customWidth="1"/>
    <col min="4106" max="4106" width="9.5703125" style="109" customWidth="1"/>
    <col min="4107" max="4107" width="9.42578125" style="109" customWidth="1"/>
    <col min="4108" max="4108" width="9.7109375" style="109" customWidth="1"/>
    <col min="4109" max="4109" width="9" style="109" customWidth="1"/>
    <col min="4110" max="4110" width="9.5703125" style="109" customWidth="1"/>
    <col min="4111" max="4112" width="8.85546875" style="109" customWidth="1"/>
    <col min="4113" max="4113" width="9.28515625" style="109" customWidth="1"/>
    <col min="4114" max="4114" width="9.7109375" style="109" customWidth="1"/>
    <col min="4115" max="4115" width="8.42578125" style="109" customWidth="1"/>
    <col min="4116" max="4116" width="7.42578125" style="109" customWidth="1"/>
    <col min="4117" max="4117" width="7.5703125" style="109" customWidth="1"/>
    <col min="4118" max="4118" width="8.140625" style="109" customWidth="1"/>
    <col min="4119" max="4119" width="9" style="109" customWidth="1"/>
    <col min="4120" max="4120" width="9.42578125" style="109" customWidth="1"/>
    <col min="4121" max="4121" width="9.140625" style="109" customWidth="1"/>
    <col min="4122" max="4122" width="9.7109375" style="109" customWidth="1"/>
    <col min="4123" max="4123" width="9.5703125" style="109" customWidth="1"/>
    <col min="4124" max="4124" width="10.140625" style="109" customWidth="1"/>
    <col min="4125" max="4125" width="9.42578125" style="109" customWidth="1"/>
    <col min="4126" max="4126" width="10.28515625" style="109" customWidth="1"/>
    <col min="4127" max="4127" width="12.28515625" style="109" customWidth="1"/>
    <col min="4128" max="4352" width="9.140625" style="109"/>
    <col min="4353" max="4353" width="5.28515625" style="109" customWidth="1"/>
    <col min="4354" max="4354" width="8.140625" style="109" customWidth="1"/>
    <col min="4355" max="4355" width="8.85546875" style="109" customWidth="1"/>
    <col min="4356" max="4356" width="7.85546875" style="109" customWidth="1"/>
    <col min="4357" max="4357" width="8" style="109" customWidth="1"/>
    <col min="4358" max="4358" width="8.42578125" style="109" customWidth="1"/>
    <col min="4359" max="4359" width="8.140625" style="109" customWidth="1"/>
    <col min="4360" max="4360" width="8.42578125" style="109" customWidth="1"/>
    <col min="4361" max="4361" width="8.5703125" style="109" customWidth="1"/>
    <col min="4362" max="4362" width="9.5703125" style="109" customWidth="1"/>
    <col min="4363" max="4363" width="9.42578125" style="109" customWidth="1"/>
    <col min="4364" max="4364" width="9.7109375" style="109" customWidth="1"/>
    <col min="4365" max="4365" width="9" style="109" customWidth="1"/>
    <col min="4366" max="4366" width="9.5703125" style="109" customWidth="1"/>
    <col min="4367" max="4368" width="8.85546875" style="109" customWidth="1"/>
    <col min="4369" max="4369" width="9.28515625" style="109" customWidth="1"/>
    <col min="4370" max="4370" width="9.7109375" style="109" customWidth="1"/>
    <col min="4371" max="4371" width="8.42578125" style="109" customWidth="1"/>
    <col min="4372" max="4372" width="7.42578125" style="109" customWidth="1"/>
    <col min="4373" max="4373" width="7.5703125" style="109" customWidth="1"/>
    <col min="4374" max="4374" width="8.140625" style="109" customWidth="1"/>
    <col min="4375" max="4375" width="9" style="109" customWidth="1"/>
    <col min="4376" max="4376" width="9.42578125" style="109" customWidth="1"/>
    <col min="4377" max="4377" width="9.140625" style="109" customWidth="1"/>
    <col min="4378" max="4378" width="9.7109375" style="109" customWidth="1"/>
    <col min="4379" max="4379" width="9.5703125" style="109" customWidth="1"/>
    <col min="4380" max="4380" width="10.140625" style="109" customWidth="1"/>
    <col min="4381" max="4381" width="9.42578125" style="109" customWidth="1"/>
    <col min="4382" max="4382" width="10.28515625" style="109" customWidth="1"/>
    <col min="4383" max="4383" width="12.28515625" style="109" customWidth="1"/>
    <col min="4384" max="4608" width="9.140625" style="109"/>
    <col min="4609" max="4609" width="5.28515625" style="109" customWidth="1"/>
    <col min="4610" max="4610" width="8.140625" style="109" customWidth="1"/>
    <col min="4611" max="4611" width="8.85546875" style="109" customWidth="1"/>
    <col min="4612" max="4612" width="7.85546875" style="109" customWidth="1"/>
    <col min="4613" max="4613" width="8" style="109" customWidth="1"/>
    <col min="4614" max="4614" width="8.42578125" style="109" customWidth="1"/>
    <col min="4615" max="4615" width="8.140625" style="109" customWidth="1"/>
    <col min="4616" max="4616" width="8.42578125" style="109" customWidth="1"/>
    <col min="4617" max="4617" width="8.5703125" style="109" customWidth="1"/>
    <col min="4618" max="4618" width="9.5703125" style="109" customWidth="1"/>
    <col min="4619" max="4619" width="9.42578125" style="109" customWidth="1"/>
    <col min="4620" max="4620" width="9.7109375" style="109" customWidth="1"/>
    <col min="4621" max="4621" width="9" style="109" customWidth="1"/>
    <col min="4622" max="4622" width="9.5703125" style="109" customWidth="1"/>
    <col min="4623" max="4624" width="8.85546875" style="109" customWidth="1"/>
    <col min="4625" max="4625" width="9.28515625" style="109" customWidth="1"/>
    <col min="4626" max="4626" width="9.7109375" style="109" customWidth="1"/>
    <col min="4627" max="4627" width="8.42578125" style="109" customWidth="1"/>
    <col min="4628" max="4628" width="7.42578125" style="109" customWidth="1"/>
    <col min="4629" max="4629" width="7.5703125" style="109" customWidth="1"/>
    <col min="4630" max="4630" width="8.140625" style="109" customWidth="1"/>
    <col min="4631" max="4631" width="9" style="109" customWidth="1"/>
    <col min="4632" max="4632" width="9.42578125" style="109" customWidth="1"/>
    <col min="4633" max="4633" width="9.140625" style="109" customWidth="1"/>
    <col min="4634" max="4634" width="9.7109375" style="109" customWidth="1"/>
    <col min="4635" max="4635" width="9.5703125" style="109" customWidth="1"/>
    <col min="4636" max="4636" width="10.140625" style="109" customWidth="1"/>
    <col min="4637" max="4637" width="9.42578125" style="109" customWidth="1"/>
    <col min="4638" max="4638" width="10.28515625" style="109" customWidth="1"/>
    <col min="4639" max="4639" width="12.28515625" style="109" customWidth="1"/>
    <col min="4640" max="4864" width="9.140625" style="109"/>
    <col min="4865" max="4865" width="5.28515625" style="109" customWidth="1"/>
    <col min="4866" max="4866" width="8.140625" style="109" customWidth="1"/>
    <col min="4867" max="4867" width="8.85546875" style="109" customWidth="1"/>
    <col min="4868" max="4868" width="7.85546875" style="109" customWidth="1"/>
    <col min="4869" max="4869" width="8" style="109" customWidth="1"/>
    <col min="4870" max="4870" width="8.42578125" style="109" customWidth="1"/>
    <col min="4871" max="4871" width="8.140625" style="109" customWidth="1"/>
    <col min="4872" max="4872" width="8.42578125" style="109" customWidth="1"/>
    <col min="4873" max="4873" width="8.5703125" style="109" customWidth="1"/>
    <col min="4874" max="4874" width="9.5703125" style="109" customWidth="1"/>
    <col min="4875" max="4875" width="9.42578125" style="109" customWidth="1"/>
    <col min="4876" max="4876" width="9.7109375" style="109" customWidth="1"/>
    <col min="4877" max="4877" width="9" style="109" customWidth="1"/>
    <col min="4878" max="4878" width="9.5703125" style="109" customWidth="1"/>
    <col min="4879" max="4880" width="8.85546875" style="109" customWidth="1"/>
    <col min="4881" max="4881" width="9.28515625" style="109" customWidth="1"/>
    <col min="4882" max="4882" width="9.7109375" style="109" customWidth="1"/>
    <col min="4883" max="4883" width="8.42578125" style="109" customWidth="1"/>
    <col min="4884" max="4884" width="7.42578125" style="109" customWidth="1"/>
    <col min="4885" max="4885" width="7.5703125" style="109" customWidth="1"/>
    <col min="4886" max="4886" width="8.140625" style="109" customWidth="1"/>
    <col min="4887" max="4887" width="9" style="109" customWidth="1"/>
    <col min="4888" max="4888" width="9.42578125" style="109" customWidth="1"/>
    <col min="4889" max="4889" width="9.140625" style="109" customWidth="1"/>
    <col min="4890" max="4890" width="9.7109375" style="109" customWidth="1"/>
    <col min="4891" max="4891" width="9.5703125" style="109" customWidth="1"/>
    <col min="4892" max="4892" width="10.140625" style="109" customWidth="1"/>
    <col min="4893" max="4893" width="9.42578125" style="109" customWidth="1"/>
    <col min="4894" max="4894" width="10.28515625" style="109" customWidth="1"/>
    <col min="4895" max="4895" width="12.28515625" style="109" customWidth="1"/>
    <col min="4896" max="5120" width="9.140625" style="109"/>
    <col min="5121" max="5121" width="5.28515625" style="109" customWidth="1"/>
    <col min="5122" max="5122" width="8.140625" style="109" customWidth="1"/>
    <col min="5123" max="5123" width="8.85546875" style="109" customWidth="1"/>
    <col min="5124" max="5124" width="7.85546875" style="109" customWidth="1"/>
    <col min="5125" max="5125" width="8" style="109" customWidth="1"/>
    <col min="5126" max="5126" width="8.42578125" style="109" customWidth="1"/>
    <col min="5127" max="5127" width="8.140625" style="109" customWidth="1"/>
    <col min="5128" max="5128" width="8.42578125" style="109" customWidth="1"/>
    <col min="5129" max="5129" width="8.5703125" style="109" customWidth="1"/>
    <col min="5130" max="5130" width="9.5703125" style="109" customWidth="1"/>
    <col min="5131" max="5131" width="9.42578125" style="109" customWidth="1"/>
    <col min="5132" max="5132" width="9.7109375" style="109" customWidth="1"/>
    <col min="5133" max="5133" width="9" style="109" customWidth="1"/>
    <col min="5134" max="5134" width="9.5703125" style="109" customWidth="1"/>
    <col min="5135" max="5136" width="8.85546875" style="109" customWidth="1"/>
    <col min="5137" max="5137" width="9.28515625" style="109" customWidth="1"/>
    <col min="5138" max="5138" width="9.7109375" style="109" customWidth="1"/>
    <col min="5139" max="5139" width="8.42578125" style="109" customWidth="1"/>
    <col min="5140" max="5140" width="7.42578125" style="109" customWidth="1"/>
    <col min="5141" max="5141" width="7.5703125" style="109" customWidth="1"/>
    <col min="5142" max="5142" width="8.140625" style="109" customWidth="1"/>
    <col min="5143" max="5143" width="9" style="109" customWidth="1"/>
    <col min="5144" max="5144" width="9.42578125" style="109" customWidth="1"/>
    <col min="5145" max="5145" width="9.140625" style="109" customWidth="1"/>
    <col min="5146" max="5146" width="9.7109375" style="109" customWidth="1"/>
    <col min="5147" max="5147" width="9.5703125" style="109" customWidth="1"/>
    <col min="5148" max="5148" width="10.140625" style="109" customWidth="1"/>
    <col min="5149" max="5149" width="9.42578125" style="109" customWidth="1"/>
    <col min="5150" max="5150" width="10.28515625" style="109" customWidth="1"/>
    <col min="5151" max="5151" width="12.28515625" style="109" customWidth="1"/>
    <col min="5152" max="5376" width="9.140625" style="109"/>
    <col min="5377" max="5377" width="5.28515625" style="109" customWidth="1"/>
    <col min="5378" max="5378" width="8.140625" style="109" customWidth="1"/>
    <col min="5379" max="5379" width="8.85546875" style="109" customWidth="1"/>
    <col min="5380" max="5380" width="7.85546875" style="109" customWidth="1"/>
    <col min="5381" max="5381" width="8" style="109" customWidth="1"/>
    <col min="5382" max="5382" width="8.42578125" style="109" customWidth="1"/>
    <col min="5383" max="5383" width="8.140625" style="109" customWidth="1"/>
    <col min="5384" max="5384" width="8.42578125" style="109" customWidth="1"/>
    <col min="5385" max="5385" width="8.5703125" style="109" customWidth="1"/>
    <col min="5386" max="5386" width="9.5703125" style="109" customWidth="1"/>
    <col min="5387" max="5387" width="9.42578125" style="109" customWidth="1"/>
    <col min="5388" max="5388" width="9.7109375" style="109" customWidth="1"/>
    <col min="5389" max="5389" width="9" style="109" customWidth="1"/>
    <col min="5390" max="5390" width="9.5703125" style="109" customWidth="1"/>
    <col min="5391" max="5392" width="8.85546875" style="109" customWidth="1"/>
    <col min="5393" max="5393" width="9.28515625" style="109" customWidth="1"/>
    <col min="5394" max="5394" width="9.7109375" style="109" customWidth="1"/>
    <col min="5395" max="5395" width="8.42578125" style="109" customWidth="1"/>
    <col min="5396" max="5396" width="7.42578125" style="109" customWidth="1"/>
    <col min="5397" max="5397" width="7.5703125" style="109" customWidth="1"/>
    <col min="5398" max="5398" width="8.140625" style="109" customWidth="1"/>
    <col min="5399" max="5399" width="9" style="109" customWidth="1"/>
    <col min="5400" max="5400" width="9.42578125" style="109" customWidth="1"/>
    <col min="5401" max="5401" width="9.140625" style="109" customWidth="1"/>
    <col min="5402" max="5402" width="9.7109375" style="109" customWidth="1"/>
    <col min="5403" max="5403" width="9.5703125" style="109" customWidth="1"/>
    <col min="5404" max="5404" width="10.140625" style="109" customWidth="1"/>
    <col min="5405" max="5405" width="9.42578125" style="109" customWidth="1"/>
    <col min="5406" max="5406" width="10.28515625" style="109" customWidth="1"/>
    <col min="5407" max="5407" width="12.28515625" style="109" customWidth="1"/>
    <col min="5408" max="5632" width="9.140625" style="109"/>
    <col min="5633" max="5633" width="5.28515625" style="109" customWidth="1"/>
    <col min="5634" max="5634" width="8.140625" style="109" customWidth="1"/>
    <col min="5635" max="5635" width="8.85546875" style="109" customWidth="1"/>
    <col min="5636" max="5636" width="7.85546875" style="109" customWidth="1"/>
    <col min="5637" max="5637" width="8" style="109" customWidth="1"/>
    <col min="5638" max="5638" width="8.42578125" style="109" customWidth="1"/>
    <col min="5639" max="5639" width="8.140625" style="109" customWidth="1"/>
    <col min="5640" max="5640" width="8.42578125" style="109" customWidth="1"/>
    <col min="5641" max="5641" width="8.5703125" style="109" customWidth="1"/>
    <col min="5642" max="5642" width="9.5703125" style="109" customWidth="1"/>
    <col min="5643" max="5643" width="9.42578125" style="109" customWidth="1"/>
    <col min="5644" max="5644" width="9.7109375" style="109" customWidth="1"/>
    <col min="5645" max="5645" width="9" style="109" customWidth="1"/>
    <col min="5646" max="5646" width="9.5703125" style="109" customWidth="1"/>
    <col min="5647" max="5648" width="8.85546875" style="109" customWidth="1"/>
    <col min="5649" max="5649" width="9.28515625" style="109" customWidth="1"/>
    <col min="5650" max="5650" width="9.7109375" style="109" customWidth="1"/>
    <col min="5651" max="5651" width="8.42578125" style="109" customWidth="1"/>
    <col min="5652" max="5652" width="7.42578125" style="109" customWidth="1"/>
    <col min="5653" max="5653" width="7.5703125" style="109" customWidth="1"/>
    <col min="5654" max="5654" width="8.140625" style="109" customWidth="1"/>
    <col min="5655" max="5655" width="9" style="109" customWidth="1"/>
    <col min="5656" max="5656" width="9.42578125" style="109" customWidth="1"/>
    <col min="5657" max="5657" width="9.140625" style="109" customWidth="1"/>
    <col min="5658" max="5658" width="9.7109375" style="109" customWidth="1"/>
    <col min="5659" max="5659" width="9.5703125" style="109" customWidth="1"/>
    <col min="5660" max="5660" width="10.140625" style="109" customWidth="1"/>
    <col min="5661" max="5661" width="9.42578125" style="109" customWidth="1"/>
    <col min="5662" max="5662" width="10.28515625" style="109" customWidth="1"/>
    <col min="5663" max="5663" width="12.28515625" style="109" customWidth="1"/>
    <col min="5664" max="5888" width="9.140625" style="109"/>
    <col min="5889" max="5889" width="5.28515625" style="109" customWidth="1"/>
    <col min="5890" max="5890" width="8.140625" style="109" customWidth="1"/>
    <col min="5891" max="5891" width="8.85546875" style="109" customWidth="1"/>
    <col min="5892" max="5892" width="7.85546875" style="109" customWidth="1"/>
    <col min="5893" max="5893" width="8" style="109" customWidth="1"/>
    <col min="5894" max="5894" width="8.42578125" style="109" customWidth="1"/>
    <col min="5895" max="5895" width="8.140625" style="109" customWidth="1"/>
    <col min="5896" max="5896" width="8.42578125" style="109" customWidth="1"/>
    <col min="5897" max="5897" width="8.5703125" style="109" customWidth="1"/>
    <col min="5898" max="5898" width="9.5703125" style="109" customWidth="1"/>
    <col min="5899" max="5899" width="9.42578125" style="109" customWidth="1"/>
    <col min="5900" max="5900" width="9.7109375" style="109" customWidth="1"/>
    <col min="5901" max="5901" width="9" style="109" customWidth="1"/>
    <col min="5902" max="5902" width="9.5703125" style="109" customWidth="1"/>
    <col min="5903" max="5904" width="8.85546875" style="109" customWidth="1"/>
    <col min="5905" max="5905" width="9.28515625" style="109" customWidth="1"/>
    <col min="5906" max="5906" width="9.7109375" style="109" customWidth="1"/>
    <col min="5907" max="5907" width="8.42578125" style="109" customWidth="1"/>
    <col min="5908" max="5908" width="7.42578125" style="109" customWidth="1"/>
    <col min="5909" max="5909" width="7.5703125" style="109" customWidth="1"/>
    <col min="5910" max="5910" width="8.140625" style="109" customWidth="1"/>
    <col min="5911" max="5911" width="9" style="109" customWidth="1"/>
    <col min="5912" max="5912" width="9.42578125" style="109" customWidth="1"/>
    <col min="5913" max="5913" width="9.140625" style="109" customWidth="1"/>
    <col min="5914" max="5914" width="9.7109375" style="109" customWidth="1"/>
    <col min="5915" max="5915" width="9.5703125" style="109" customWidth="1"/>
    <col min="5916" max="5916" width="10.140625" style="109" customWidth="1"/>
    <col min="5917" max="5917" width="9.42578125" style="109" customWidth="1"/>
    <col min="5918" max="5918" width="10.28515625" style="109" customWidth="1"/>
    <col min="5919" max="5919" width="12.28515625" style="109" customWidth="1"/>
    <col min="5920" max="6144" width="9.140625" style="109"/>
    <col min="6145" max="6145" width="5.28515625" style="109" customWidth="1"/>
    <col min="6146" max="6146" width="8.140625" style="109" customWidth="1"/>
    <col min="6147" max="6147" width="8.85546875" style="109" customWidth="1"/>
    <col min="6148" max="6148" width="7.85546875" style="109" customWidth="1"/>
    <col min="6149" max="6149" width="8" style="109" customWidth="1"/>
    <col min="6150" max="6150" width="8.42578125" style="109" customWidth="1"/>
    <col min="6151" max="6151" width="8.140625" style="109" customWidth="1"/>
    <col min="6152" max="6152" width="8.42578125" style="109" customWidth="1"/>
    <col min="6153" max="6153" width="8.5703125" style="109" customWidth="1"/>
    <col min="6154" max="6154" width="9.5703125" style="109" customWidth="1"/>
    <col min="6155" max="6155" width="9.42578125" style="109" customWidth="1"/>
    <col min="6156" max="6156" width="9.7109375" style="109" customWidth="1"/>
    <col min="6157" max="6157" width="9" style="109" customWidth="1"/>
    <col min="6158" max="6158" width="9.5703125" style="109" customWidth="1"/>
    <col min="6159" max="6160" width="8.85546875" style="109" customWidth="1"/>
    <col min="6161" max="6161" width="9.28515625" style="109" customWidth="1"/>
    <col min="6162" max="6162" width="9.7109375" style="109" customWidth="1"/>
    <col min="6163" max="6163" width="8.42578125" style="109" customWidth="1"/>
    <col min="6164" max="6164" width="7.42578125" style="109" customWidth="1"/>
    <col min="6165" max="6165" width="7.5703125" style="109" customWidth="1"/>
    <col min="6166" max="6166" width="8.140625" style="109" customWidth="1"/>
    <col min="6167" max="6167" width="9" style="109" customWidth="1"/>
    <col min="6168" max="6168" width="9.42578125" style="109" customWidth="1"/>
    <col min="6169" max="6169" width="9.140625" style="109" customWidth="1"/>
    <col min="6170" max="6170" width="9.7109375" style="109" customWidth="1"/>
    <col min="6171" max="6171" width="9.5703125" style="109" customWidth="1"/>
    <col min="6172" max="6172" width="10.140625" style="109" customWidth="1"/>
    <col min="6173" max="6173" width="9.42578125" style="109" customWidth="1"/>
    <col min="6174" max="6174" width="10.28515625" style="109" customWidth="1"/>
    <col min="6175" max="6175" width="12.28515625" style="109" customWidth="1"/>
    <col min="6176" max="6400" width="9.140625" style="109"/>
    <col min="6401" max="6401" width="5.28515625" style="109" customWidth="1"/>
    <col min="6402" max="6402" width="8.140625" style="109" customWidth="1"/>
    <col min="6403" max="6403" width="8.85546875" style="109" customWidth="1"/>
    <col min="6404" max="6404" width="7.85546875" style="109" customWidth="1"/>
    <col min="6405" max="6405" width="8" style="109" customWidth="1"/>
    <col min="6406" max="6406" width="8.42578125" style="109" customWidth="1"/>
    <col min="6407" max="6407" width="8.140625" style="109" customWidth="1"/>
    <col min="6408" max="6408" width="8.42578125" style="109" customWidth="1"/>
    <col min="6409" max="6409" width="8.5703125" style="109" customWidth="1"/>
    <col min="6410" max="6410" width="9.5703125" style="109" customWidth="1"/>
    <col min="6411" max="6411" width="9.42578125" style="109" customWidth="1"/>
    <col min="6412" max="6412" width="9.7109375" style="109" customWidth="1"/>
    <col min="6413" max="6413" width="9" style="109" customWidth="1"/>
    <col min="6414" max="6414" width="9.5703125" style="109" customWidth="1"/>
    <col min="6415" max="6416" width="8.85546875" style="109" customWidth="1"/>
    <col min="6417" max="6417" width="9.28515625" style="109" customWidth="1"/>
    <col min="6418" max="6418" width="9.7109375" style="109" customWidth="1"/>
    <col min="6419" max="6419" width="8.42578125" style="109" customWidth="1"/>
    <col min="6420" max="6420" width="7.42578125" style="109" customWidth="1"/>
    <col min="6421" max="6421" width="7.5703125" style="109" customWidth="1"/>
    <col min="6422" max="6422" width="8.140625" style="109" customWidth="1"/>
    <col min="6423" max="6423" width="9" style="109" customWidth="1"/>
    <col min="6424" max="6424" width="9.42578125" style="109" customWidth="1"/>
    <col min="6425" max="6425" width="9.140625" style="109" customWidth="1"/>
    <col min="6426" max="6426" width="9.7109375" style="109" customWidth="1"/>
    <col min="6427" max="6427" width="9.5703125" style="109" customWidth="1"/>
    <col min="6428" max="6428" width="10.140625" style="109" customWidth="1"/>
    <col min="6429" max="6429" width="9.42578125" style="109" customWidth="1"/>
    <col min="6430" max="6430" width="10.28515625" style="109" customWidth="1"/>
    <col min="6431" max="6431" width="12.28515625" style="109" customWidth="1"/>
    <col min="6432" max="6656" width="9.140625" style="109"/>
    <col min="6657" max="6657" width="5.28515625" style="109" customWidth="1"/>
    <col min="6658" max="6658" width="8.140625" style="109" customWidth="1"/>
    <col min="6659" max="6659" width="8.85546875" style="109" customWidth="1"/>
    <col min="6660" max="6660" width="7.85546875" style="109" customWidth="1"/>
    <col min="6661" max="6661" width="8" style="109" customWidth="1"/>
    <col min="6662" max="6662" width="8.42578125" style="109" customWidth="1"/>
    <col min="6663" max="6663" width="8.140625" style="109" customWidth="1"/>
    <col min="6664" max="6664" width="8.42578125" style="109" customWidth="1"/>
    <col min="6665" max="6665" width="8.5703125" style="109" customWidth="1"/>
    <col min="6666" max="6666" width="9.5703125" style="109" customWidth="1"/>
    <col min="6667" max="6667" width="9.42578125" style="109" customWidth="1"/>
    <col min="6668" max="6668" width="9.7109375" style="109" customWidth="1"/>
    <col min="6669" max="6669" width="9" style="109" customWidth="1"/>
    <col min="6670" max="6670" width="9.5703125" style="109" customWidth="1"/>
    <col min="6671" max="6672" width="8.85546875" style="109" customWidth="1"/>
    <col min="6673" max="6673" width="9.28515625" style="109" customWidth="1"/>
    <col min="6674" max="6674" width="9.7109375" style="109" customWidth="1"/>
    <col min="6675" max="6675" width="8.42578125" style="109" customWidth="1"/>
    <col min="6676" max="6676" width="7.42578125" style="109" customWidth="1"/>
    <col min="6677" max="6677" width="7.5703125" style="109" customWidth="1"/>
    <col min="6678" max="6678" width="8.140625" style="109" customWidth="1"/>
    <col min="6679" max="6679" width="9" style="109" customWidth="1"/>
    <col min="6680" max="6680" width="9.42578125" style="109" customWidth="1"/>
    <col min="6681" max="6681" width="9.140625" style="109" customWidth="1"/>
    <col min="6682" max="6682" width="9.7109375" style="109" customWidth="1"/>
    <col min="6683" max="6683" width="9.5703125" style="109" customWidth="1"/>
    <col min="6684" max="6684" width="10.140625" style="109" customWidth="1"/>
    <col min="6685" max="6685" width="9.42578125" style="109" customWidth="1"/>
    <col min="6686" max="6686" width="10.28515625" style="109" customWidth="1"/>
    <col min="6687" max="6687" width="12.28515625" style="109" customWidth="1"/>
    <col min="6688" max="6912" width="9.140625" style="109"/>
    <col min="6913" max="6913" width="5.28515625" style="109" customWidth="1"/>
    <col min="6914" max="6914" width="8.140625" style="109" customWidth="1"/>
    <col min="6915" max="6915" width="8.85546875" style="109" customWidth="1"/>
    <col min="6916" max="6916" width="7.85546875" style="109" customWidth="1"/>
    <col min="6917" max="6917" width="8" style="109" customWidth="1"/>
    <col min="6918" max="6918" width="8.42578125" style="109" customWidth="1"/>
    <col min="6919" max="6919" width="8.140625" style="109" customWidth="1"/>
    <col min="6920" max="6920" width="8.42578125" style="109" customWidth="1"/>
    <col min="6921" max="6921" width="8.5703125" style="109" customWidth="1"/>
    <col min="6922" max="6922" width="9.5703125" style="109" customWidth="1"/>
    <col min="6923" max="6923" width="9.42578125" style="109" customWidth="1"/>
    <col min="6924" max="6924" width="9.7109375" style="109" customWidth="1"/>
    <col min="6925" max="6925" width="9" style="109" customWidth="1"/>
    <col min="6926" max="6926" width="9.5703125" style="109" customWidth="1"/>
    <col min="6927" max="6928" width="8.85546875" style="109" customWidth="1"/>
    <col min="6929" max="6929" width="9.28515625" style="109" customWidth="1"/>
    <col min="6930" max="6930" width="9.7109375" style="109" customWidth="1"/>
    <col min="6931" max="6931" width="8.42578125" style="109" customWidth="1"/>
    <col min="6932" max="6932" width="7.42578125" style="109" customWidth="1"/>
    <col min="6933" max="6933" width="7.5703125" style="109" customWidth="1"/>
    <col min="6934" max="6934" width="8.140625" style="109" customWidth="1"/>
    <col min="6935" max="6935" width="9" style="109" customWidth="1"/>
    <col min="6936" max="6936" width="9.42578125" style="109" customWidth="1"/>
    <col min="6937" max="6937" width="9.140625" style="109" customWidth="1"/>
    <col min="6938" max="6938" width="9.7109375" style="109" customWidth="1"/>
    <col min="6939" max="6939" width="9.5703125" style="109" customWidth="1"/>
    <col min="6940" max="6940" width="10.140625" style="109" customWidth="1"/>
    <col min="6941" max="6941" width="9.42578125" style="109" customWidth="1"/>
    <col min="6942" max="6942" width="10.28515625" style="109" customWidth="1"/>
    <col min="6943" max="6943" width="12.28515625" style="109" customWidth="1"/>
    <col min="6944" max="7168" width="9.140625" style="109"/>
    <col min="7169" max="7169" width="5.28515625" style="109" customWidth="1"/>
    <col min="7170" max="7170" width="8.140625" style="109" customWidth="1"/>
    <col min="7171" max="7171" width="8.85546875" style="109" customWidth="1"/>
    <col min="7172" max="7172" width="7.85546875" style="109" customWidth="1"/>
    <col min="7173" max="7173" width="8" style="109" customWidth="1"/>
    <col min="7174" max="7174" width="8.42578125" style="109" customWidth="1"/>
    <col min="7175" max="7175" width="8.140625" style="109" customWidth="1"/>
    <col min="7176" max="7176" width="8.42578125" style="109" customWidth="1"/>
    <col min="7177" max="7177" width="8.5703125" style="109" customWidth="1"/>
    <col min="7178" max="7178" width="9.5703125" style="109" customWidth="1"/>
    <col min="7179" max="7179" width="9.42578125" style="109" customWidth="1"/>
    <col min="7180" max="7180" width="9.7109375" style="109" customWidth="1"/>
    <col min="7181" max="7181" width="9" style="109" customWidth="1"/>
    <col min="7182" max="7182" width="9.5703125" style="109" customWidth="1"/>
    <col min="7183" max="7184" width="8.85546875" style="109" customWidth="1"/>
    <col min="7185" max="7185" width="9.28515625" style="109" customWidth="1"/>
    <col min="7186" max="7186" width="9.7109375" style="109" customWidth="1"/>
    <col min="7187" max="7187" width="8.42578125" style="109" customWidth="1"/>
    <col min="7188" max="7188" width="7.42578125" style="109" customWidth="1"/>
    <col min="7189" max="7189" width="7.5703125" style="109" customWidth="1"/>
    <col min="7190" max="7190" width="8.140625" style="109" customWidth="1"/>
    <col min="7191" max="7191" width="9" style="109" customWidth="1"/>
    <col min="7192" max="7192" width="9.42578125" style="109" customWidth="1"/>
    <col min="7193" max="7193" width="9.140625" style="109" customWidth="1"/>
    <col min="7194" max="7194" width="9.7109375" style="109" customWidth="1"/>
    <col min="7195" max="7195" width="9.5703125" style="109" customWidth="1"/>
    <col min="7196" max="7196" width="10.140625" style="109" customWidth="1"/>
    <col min="7197" max="7197" width="9.42578125" style="109" customWidth="1"/>
    <col min="7198" max="7198" width="10.28515625" style="109" customWidth="1"/>
    <col min="7199" max="7199" width="12.28515625" style="109" customWidth="1"/>
    <col min="7200" max="7424" width="9.140625" style="109"/>
    <col min="7425" max="7425" width="5.28515625" style="109" customWidth="1"/>
    <col min="7426" max="7426" width="8.140625" style="109" customWidth="1"/>
    <col min="7427" max="7427" width="8.85546875" style="109" customWidth="1"/>
    <col min="7428" max="7428" width="7.85546875" style="109" customWidth="1"/>
    <col min="7429" max="7429" width="8" style="109" customWidth="1"/>
    <col min="7430" max="7430" width="8.42578125" style="109" customWidth="1"/>
    <col min="7431" max="7431" width="8.140625" style="109" customWidth="1"/>
    <col min="7432" max="7432" width="8.42578125" style="109" customWidth="1"/>
    <col min="7433" max="7433" width="8.5703125" style="109" customWidth="1"/>
    <col min="7434" max="7434" width="9.5703125" style="109" customWidth="1"/>
    <col min="7435" max="7435" width="9.42578125" style="109" customWidth="1"/>
    <col min="7436" max="7436" width="9.7109375" style="109" customWidth="1"/>
    <col min="7437" max="7437" width="9" style="109" customWidth="1"/>
    <col min="7438" max="7438" width="9.5703125" style="109" customWidth="1"/>
    <col min="7439" max="7440" width="8.85546875" style="109" customWidth="1"/>
    <col min="7441" max="7441" width="9.28515625" style="109" customWidth="1"/>
    <col min="7442" max="7442" width="9.7109375" style="109" customWidth="1"/>
    <col min="7443" max="7443" width="8.42578125" style="109" customWidth="1"/>
    <col min="7444" max="7444" width="7.42578125" style="109" customWidth="1"/>
    <col min="7445" max="7445" width="7.5703125" style="109" customWidth="1"/>
    <col min="7446" max="7446" width="8.140625" style="109" customWidth="1"/>
    <col min="7447" max="7447" width="9" style="109" customWidth="1"/>
    <col min="7448" max="7448" width="9.42578125" style="109" customWidth="1"/>
    <col min="7449" max="7449" width="9.140625" style="109" customWidth="1"/>
    <col min="7450" max="7450" width="9.7109375" style="109" customWidth="1"/>
    <col min="7451" max="7451" width="9.5703125" style="109" customWidth="1"/>
    <col min="7452" max="7452" width="10.140625" style="109" customWidth="1"/>
    <col min="7453" max="7453" width="9.42578125" style="109" customWidth="1"/>
    <col min="7454" max="7454" width="10.28515625" style="109" customWidth="1"/>
    <col min="7455" max="7455" width="12.28515625" style="109" customWidth="1"/>
    <col min="7456" max="7680" width="9.140625" style="109"/>
    <col min="7681" max="7681" width="5.28515625" style="109" customWidth="1"/>
    <col min="7682" max="7682" width="8.140625" style="109" customWidth="1"/>
    <col min="7683" max="7683" width="8.85546875" style="109" customWidth="1"/>
    <col min="7684" max="7684" width="7.85546875" style="109" customWidth="1"/>
    <col min="7685" max="7685" width="8" style="109" customWidth="1"/>
    <col min="7686" max="7686" width="8.42578125" style="109" customWidth="1"/>
    <col min="7687" max="7687" width="8.140625" style="109" customWidth="1"/>
    <col min="7688" max="7688" width="8.42578125" style="109" customWidth="1"/>
    <col min="7689" max="7689" width="8.5703125" style="109" customWidth="1"/>
    <col min="7690" max="7690" width="9.5703125" style="109" customWidth="1"/>
    <col min="7691" max="7691" width="9.42578125" style="109" customWidth="1"/>
    <col min="7692" max="7692" width="9.7109375" style="109" customWidth="1"/>
    <col min="7693" max="7693" width="9" style="109" customWidth="1"/>
    <col min="7694" max="7694" width="9.5703125" style="109" customWidth="1"/>
    <col min="7695" max="7696" width="8.85546875" style="109" customWidth="1"/>
    <col min="7697" max="7697" width="9.28515625" style="109" customWidth="1"/>
    <col min="7698" max="7698" width="9.7109375" style="109" customWidth="1"/>
    <col min="7699" max="7699" width="8.42578125" style="109" customWidth="1"/>
    <col min="7700" max="7700" width="7.42578125" style="109" customWidth="1"/>
    <col min="7701" max="7701" width="7.5703125" style="109" customWidth="1"/>
    <col min="7702" max="7702" width="8.140625" style="109" customWidth="1"/>
    <col min="7703" max="7703" width="9" style="109" customWidth="1"/>
    <col min="7704" max="7704" width="9.42578125" style="109" customWidth="1"/>
    <col min="7705" max="7705" width="9.140625" style="109" customWidth="1"/>
    <col min="7706" max="7706" width="9.7109375" style="109" customWidth="1"/>
    <col min="7707" max="7707" width="9.5703125" style="109" customWidth="1"/>
    <col min="7708" max="7708" width="10.140625" style="109" customWidth="1"/>
    <col min="7709" max="7709" width="9.42578125" style="109" customWidth="1"/>
    <col min="7710" max="7710" width="10.28515625" style="109" customWidth="1"/>
    <col min="7711" max="7711" width="12.28515625" style="109" customWidth="1"/>
    <col min="7712" max="7936" width="9.140625" style="109"/>
    <col min="7937" max="7937" width="5.28515625" style="109" customWidth="1"/>
    <col min="7938" max="7938" width="8.140625" style="109" customWidth="1"/>
    <col min="7939" max="7939" width="8.85546875" style="109" customWidth="1"/>
    <col min="7940" max="7940" width="7.85546875" style="109" customWidth="1"/>
    <col min="7941" max="7941" width="8" style="109" customWidth="1"/>
    <col min="7942" max="7942" width="8.42578125" style="109" customWidth="1"/>
    <col min="7943" max="7943" width="8.140625" style="109" customWidth="1"/>
    <col min="7944" max="7944" width="8.42578125" style="109" customWidth="1"/>
    <col min="7945" max="7945" width="8.5703125" style="109" customWidth="1"/>
    <col min="7946" max="7946" width="9.5703125" style="109" customWidth="1"/>
    <col min="7947" max="7947" width="9.42578125" style="109" customWidth="1"/>
    <col min="7948" max="7948" width="9.7109375" style="109" customWidth="1"/>
    <col min="7949" max="7949" width="9" style="109" customWidth="1"/>
    <col min="7950" max="7950" width="9.5703125" style="109" customWidth="1"/>
    <col min="7951" max="7952" width="8.85546875" style="109" customWidth="1"/>
    <col min="7953" max="7953" width="9.28515625" style="109" customWidth="1"/>
    <col min="7954" max="7954" width="9.7109375" style="109" customWidth="1"/>
    <col min="7955" max="7955" width="8.42578125" style="109" customWidth="1"/>
    <col min="7956" max="7956" width="7.42578125" style="109" customWidth="1"/>
    <col min="7957" max="7957" width="7.5703125" style="109" customWidth="1"/>
    <col min="7958" max="7958" width="8.140625" style="109" customWidth="1"/>
    <col min="7959" max="7959" width="9" style="109" customWidth="1"/>
    <col min="7960" max="7960" width="9.42578125" style="109" customWidth="1"/>
    <col min="7961" max="7961" width="9.140625" style="109" customWidth="1"/>
    <col min="7962" max="7962" width="9.7109375" style="109" customWidth="1"/>
    <col min="7963" max="7963" width="9.5703125" style="109" customWidth="1"/>
    <col min="7964" max="7964" width="10.140625" style="109" customWidth="1"/>
    <col min="7965" max="7965" width="9.42578125" style="109" customWidth="1"/>
    <col min="7966" max="7966" width="10.28515625" style="109" customWidth="1"/>
    <col min="7967" max="7967" width="12.28515625" style="109" customWidth="1"/>
    <col min="7968" max="8192" width="9.140625" style="109"/>
    <col min="8193" max="8193" width="5.28515625" style="109" customWidth="1"/>
    <col min="8194" max="8194" width="8.140625" style="109" customWidth="1"/>
    <col min="8195" max="8195" width="8.85546875" style="109" customWidth="1"/>
    <col min="8196" max="8196" width="7.85546875" style="109" customWidth="1"/>
    <col min="8197" max="8197" width="8" style="109" customWidth="1"/>
    <col min="8198" max="8198" width="8.42578125" style="109" customWidth="1"/>
    <col min="8199" max="8199" width="8.140625" style="109" customWidth="1"/>
    <col min="8200" max="8200" width="8.42578125" style="109" customWidth="1"/>
    <col min="8201" max="8201" width="8.5703125" style="109" customWidth="1"/>
    <col min="8202" max="8202" width="9.5703125" style="109" customWidth="1"/>
    <col min="8203" max="8203" width="9.42578125" style="109" customWidth="1"/>
    <col min="8204" max="8204" width="9.7109375" style="109" customWidth="1"/>
    <col min="8205" max="8205" width="9" style="109" customWidth="1"/>
    <col min="8206" max="8206" width="9.5703125" style="109" customWidth="1"/>
    <col min="8207" max="8208" width="8.85546875" style="109" customWidth="1"/>
    <col min="8209" max="8209" width="9.28515625" style="109" customWidth="1"/>
    <col min="8210" max="8210" width="9.7109375" style="109" customWidth="1"/>
    <col min="8211" max="8211" width="8.42578125" style="109" customWidth="1"/>
    <col min="8212" max="8212" width="7.42578125" style="109" customWidth="1"/>
    <col min="8213" max="8213" width="7.5703125" style="109" customWidth="1"/>
    <col min="8214" max="8214" width="8.140625" style="109" customWidth="1"/>
    <col min="8215" max="8215" width="9" style="109" customWidth="1"/>
    <col min="8216" max="8216" width="9.42578125" style="109" customWidth="1"/>
    <col min="8217" max="8217" width="9.140625" style="109" customWidth="1"/>
    <col min="8218" max="8218" width="9.7109375" style="109" customWidth="1"/>
    <col min="8219" max="8219" width="9.5703125" style="109" customWidth="1"/>
    <col min="8220" max="8220" width="10.140625" style="109" customWidth="1"/>
    <col min="8221" max="8221" width="9.42578125" style="109" customWidth="1"/>
    <col min="8222" max="8222" width="10.28515625" style="109" customWidth="1"/>
    <col min="8223" max="8223" width="12.28515625" style="109" customWidth="1"/>
    <col min="8224" max="8448" width="9.140625" style="109"/>
    <col min="8449" max="8449" width="5.28515625" style="109" customWidth="1"/>
    <col min="8450" max="8450" width="8.140625" style="109" customWidth="1"/>
    <col min="8451" max="8451" width="8.85546875" style="109" customWidth="1"/>
    <col min="8452" max="8452" width="7.85546875" style="109" customWidth="1"/>
    <col min="8453" max="8453" width="8" style="109" customWidth="1"/>
    <col min="8454" max="8454" width="8.42578125" style="109" customWidth="1"/>
    <col min="8455" max="8455" width="8.140625" style="109" customWidth="1"/>
    <col min="8456" max="8456" width="8.42578125" style="109" customWidth="1"/>
    <col min="8457" max="8457" width="8.5703125" style="109" customWidth="1"/>
    <col min="8458" max="8458" width="9.5703125" style="109" customWidth="1"/>
    <col min="8459" max="8459" width="9.42578125" style="109" customWidth="1"/>
    <col min="8460" max="8460" width="9.7109375" style="109" customWidth="1"/>
    <col min="8461" max="8461" width="9" style="109" customWidth="1"/>
    <col min="8462" max="8462" width="9.5703125" style="109" customWidth="1"/>
    <col min="8463" max="8464" width="8.85546875" style="109" customWidth="1"/>
    <col min="8465" max="8465" width="9.28515625" style="109" customWidth="1"/>
    <col min="8466" max="8466" width="9.7109375" style="109" customWidth="1"/>
    <col min="8467" max="8467" width="8.42578125" style="109" customWidth="1"/>
    <col min="8468" max="8468" width="7.42578125" style="109" customWidth="1"/>
    <col min="8469" max="8469" width="7.5703125" style="109" customWidth="1"/>
    <col min="8470" max="8470" width="8.140625" style="109" customWidth="1"/>
    <col min="8471" max="8471" width="9" style="109" customWidth="1"/>
    <col min="8472" max="8472" width="9.42578125" style="109" customWidth="1"/>
    <col min="8473" max="8473" width="9.140625" style="109" customWidth="1"/>
    <col min="8474" max="8474" width="9.7109375" style="109" customWidth="1"/>
    <col min="8475" max="8475" width="9.5703125" style="109" customWidth="1"/>
    <col min="8476" max="8476" width="10.140625" style="109" customWidth="1"/>
    <col min="8477" max="8477" width="9.42578125" style="109" customWidth="1"/>
    <col min="8478" max="8478" width="10.28515625" style="109" customWidth="1"/>
    <col min="8479" max="8479" width="12.28515625" style="109" customWidth="1"/>
    <col min="8480" max="8704" width="9.140625" style="109"/>
    <col min="8705" max="8705" width="5.28515625" style="109" customWidth="1"/>
    <col min="8706" max="8706" width="8.140625" style="109" customWidth="1"/>
    <col min="8707" max="8707" width="8.85546875" style="109" customWidth="1"/>
    <col min="8708" max="8708" width="7.85546875" style="109" customWidth="1"/>
    <col min="8709" max="8709" width="8" style="109" customWidth="1"/>
    <col min="8710" max="8710" width="8.42578125" style="109" customWidth="1"/>
    <col min="8711" max="8711" width="8.140625" style="109" customWidth="1"/>
    <col min="8712" max="8712" width="8.42578125" style="109" customWidth="1"/>
    <col min="8713" max="8713" width="8.5703125" style="109" customWidth="1"/>
    <col min="8714" max="8714" width="9.5703125" style="109" customWidth="1"/>
    <col min="8715" max="8715" width="9.42578125" style="109" customWidth="1"/>
    <col min="8716" max="8716" width="9.7109375" style="109" customWidth="1"/>
    <col min="8717" max="8717" width="9" style="109" customWidth="1"/>
    <col min="8718" max="8718" width="9.5703125" style="109" customWidth="1"/>
    <col min="8719" max="8720" width="8.85546875" style="109" customWidth="1"/>
    <col min="8721" max="8721" width="9.28515625" style="109" customWidth="1"/>
    <col min="8722" max="8722" width="9.7109375" style="109" customWidth="1"/>
    <col min="8723" max="8723" width="8.42578125" style="109" customWidth="1"/>
    <col min="8724" max="8724" width="7.42578125" style="109" customWidth="1"/>
    <col min="8725" max="8725" width="7.5703125" style="109" customWidth="1"/>
    <col min="8726" max="8726" width="8.140625" style="109" customWidth="1"/>
    <col min="8727" max="8727" width="9" style="109" customWidth="1"/>
    <col min="8728" max="8728" width="9.42578125" style="109" customWidth="1"/>
    <col min="8729" max="8729" width="9.140625" style="109" customWidth="1"/>
    <col min="8730" max="8730" width="9.7109375" style="109" customWidth="1"/>
    <col min="8731" max="8731" width="9.5703125" style="109" customWidth="1"/>
    <col min="8732" max="8732" width="10.140625" style="109" customWidth="1"/>
    <col min="8733" max="8733" width="9.42578125" style="109" customWidth="1"/>
    <col min="8734" max="8734" width="10.28515625" style="109" customWidth="1"/>
    <col min="8735" max="8735" width="12.28515625" style="109" customWidth="1"/>
    <col min="8736" max="8960" width="9.140625" style="109"/>
    <col min="8961" max="8961" width="5.28515625" style="109" customWidth="1"/>
    <col min="8962" max="8962" width="8.140625" style="109" customWidth="1"/>
    <col min="8963" max="8963" width="8.85546875" style="109" customWidth="1"/>
    <col min="8964" max="8964" width="7.85546875" style="109" customWidth="1"/>
    <col min="8965" max="8965" width="8" style="109" customWidth="1"/>
    <col min="8966" max="8966" width="8.42578125" style="109" customWidth="1"/>
    <col min="8967" max="8967" width="8.140625" style="109" customWidth="1"/>
    <col min="8968" max="8968" width="8.42578125" style="109" customWidth="1"/>
    <col min="8969" max="8969" width="8.5703125" style="109" customWidth="1"/>
    <col min="8970" max="8970" width="9.5703125" style="109" customWidth="1"/>
    <col min="8971" max="8971" width="9.42578125" style="109" customWidth="1"/>
    <col min="8972" max="8972" width="9.7109375" style="109" customWidth="1"/>
    <col min="8973" max="8973" width="9" style="109" customWidth="1"/>
    <col min="8974" max="8974" width="9.5703125" style="109" customWidth="1"/>
    <col min="8975" max="8976" width="8.85546875" style="109" customWidth="1"/>
    <col min="8977" max="8977" width="9.28515625" style="109" customWidth="1"/>
    <col min="8978" max="8978" width="9.7109375" style="109" customWidth="1"/>
    <col min="8979" max="8979" width="8.42578125" style="109" customWidth="1"/>
    <col min="8980" max="8980" width="7.42578125" style="109" customWidth="1"/>
    <col min="8981" max="8981" width="7.5703125" style="109" customWidth="1"/>
    <col min="8982" max="8982" width="8.140625" style="109" customWidth="1"/>
    <col min="8983" max="8983" width="9" style="109" customWidth="1"/>
    <col min="8984" max="8984" width="9.42578125" style="109" customWidth="1"/>
    <col min="8985" max="8985" width="9.140625" style="109" customWidth="1"/>
    <col min="8986" max="8986" width="9.7109375" style="109" customWidth="1"/>
    <col min="8987" max="8987" width="9.5703125" style="109" customWidth="1"/>
    <col min="8988" max="8988" width="10.140625" style="109" customWidth="1"/>
    <col min="8989" max="8989" width="9.42578125" style="109" customWidth="1"/>
    <col min="8990" max="8990" width="10.28515625" style="109" customWidth="1"/>
    <col min="8991" max="8991" width="12.28515625" style="109" customWidth="1"/>
    <col min="8992" max="9216" width="9.140625" style="109"/>
    <col min="9217" max="9217" width="5.28515625" style="109" customWidth="1"/>
    <col min="9218" max="9218" width="8.140625" style="109" customWidth="1"/>
    <col min="9219" max="9219" width="8.85546875" style="109" customWidth="1"/>
    <col min="9220" max="9220" width="7.85546875" style="109" customWidth="1"/>
    <col min="9221" max="9221" width="8" style="109" customWidth="1"/>
    <col min="9222" max="9222" width="8.42578125" style="109" customWidth="1"/>
    <col min="9223" max="9223" width="8.140625" style="109" customWidth="1"/>
    <col min="9224" max="9224" width="8.42578125" style="109" customWidth="1"/>
    <col min="9225" max="9225" width="8.5703125" style="109" customWidth="1"/>
    <col min="9226" max="9226" width="9.5703125" style="109" customWidth="1"/>
    <col min="9227" max="9227" width="9.42578125" style="109" customWidth="1"/>
    <col min="9228" max="9228" width="9.7109375" style="109" customWidth="1"/>
    <col min="9229" max="9229" width="9" style="109" customWidth="1"/>
    <col min="9230" max="9230" width="9.5703125" style="109" customWidth="1"/>
    <col min="9231" max="9232" width="8.85546875" style="109" customWidth="1"/>
    <col min="9233" max="9233" width="9.28515625" style="109" customWidth="1"/>
    <col min="9234" max="9234" width="9.7109375" style="109" customWidth="1"/>
    <col min="9235" max="9235" width="8.42578125" style="109" customWidth="1"/>
    <col min="9236" max="9236" width="7.42578125" style="109" customWidth="1"/>
    <col min="9237" max="9237" width="7.5703125" style="109" customWidth="1"/>
    <col min="9238" max="9238" width="8.140625" style="109" customWidth="1"/>
    <col min="9239" max="9239" width="9" style="109" customWidth="1"/>
    <col min="9240" max="9240" width="9.42578125" style="109" customWidth="1"/>
    <col min="9241" max="9241" width="9.140625" style="109" customWidth="1"/>
    <col min="9242" max="9242" width="9.7109375" style="109" customWidth="1"/>
    <col min="9243" max="9243" width="9.5703125" style="109" customWidth="1"/>
    <col min="9244" max="9244" width="10.140625" style="109" customWidth="1"/>
    <col min="9245" max="9245" width="9.42578125" style="109" customWidth="1"/>
    <col min="9246" max="9246" width="10.28515625" style="109" customWidth="1"/>
    <col min="9247" max="9247" width="12.28515625" style="109" customWidth="1"/>
    <col min="9248" max="9472" width="9.140625" style="109"/>
    <col min="9473" max="9473" width="5.28515625" style="109" customWidth="1"/>
    <col min="9474" max="9474" width="8.140625" style="109" customWidth="1"/>
    <col min="9475" max="9475" width="8.85546875" style="109" customWidth="1"/>
    <col min="9476" max="9476" width="7.85546875" style="109" customWidth="1"/>
    <col min="9477" max="9477" width="8" style="109" customWidth="1"/>
    <col min="9478" max="9478" width="8.42578125" style="109" customWidth="1"/>
    <col min="9479" max="9479" width="8.140625" style="109" customWidth="1"/>
    <col min="9480" max="9480" width="8.42578125" style="109" customWidth="1"/>
    <col min="9481" max="9481" width="8.5703125" style="109" customWidth="1"/>
    <col min="9482" max="9482" width="9.5703125" style="109" customWidth="1"/>
    <col min="9483" max="9483" width="9.42578125" style="109" customWidth="1"/>
    <col min="9484" max="9484" width="9.7109375" style="109" customWidth="1"/>
    <col min="9485" max="9485" width="9" style="109" customWidth="1"/>
    <col min="9486" max="9486" width="9.5703125" style="109" customWidth="1"/>
    <col min="9487" max="9488" width="8.85546875" style="109" customWidth="1"/>
    <col min="9489" max="9489" width="9.28515625" style="109" customWidth="1"/>
    <col min="9490" max="9490" width="9.7109375" style="109" customWidth="1"/>
    <col min="9491" max="9491" width="8.42578125" style="109" customWidth="1"/>
    <col min="9492" max="9492" width="7.42578125" style="109" customWidth="1"/>
    <col min="9493" max="9493" width="7.5703125" style="109" customWidth="1"/>
    <col min="9494" max="9494" width="8.140625" style="109" customWidth="1"/>
    <col min="9495" max="9495" width="9" style="109" customWidth="1"/>
    <col min="9496" max="9496" width="9.42578125" style="109" customWidth="1"/>
    <col min="9497" max="9497" width="9.140625" style="109" customWidth="1"/>
    <col min="9498" max="9498" width="9.7109375" style="109" customWidth="1"/>
    <col min="9499" max="9499" width="9.5703125" style="109" customWidth="1"/>
    <col min="9500" max="9500" width="10.140625" style="109" customWidth="1"/>
    <col min="9501" max="9501" width="9.42578125" style="109" customWidth="1"/>
    <col min="9502" max="9502" width="10.28515625" style="109" customWidth="1"/>
    <col min="9503" max="9503" width="12.28515625" style="109" customWidth="1"/>
    <col min="9504" max="9728" width="9.140625" style="109"/>
    <col min="9729" max="9729" width="5.28515625" style="109" customWidth="1"/>
    <col min="9730" max="9730" width="8.140625" style="109" customWidth="1"/>
    <col min="9731" max="9731" width="8.85546875" style="109" customWidth="1"/>
    <col min="9732" max="9732" width="7.85546875" style="109" customWidth="1"/>
    <col min="9733" max="9733" width="8" style="109" customWidth="1"/>
    <col min="9734" max="9734" width="8.42578125" style="109" customWidth="1"/>
    <col min="9735" max="9735" width="8.140625" style="109" customWidth="1"/>
    <col min="9736" max="9736" width="8.42578125" style="109" customWidth="1"/>
    <col min="9737" max="9737" width="8.5703125" style="109" customWidth="1"/>
    <col min="9738" max="9738" width="9.5703125" style="109" customWidth="1"/>
    <col min="9739" max="9739" width="9.42578125" style="109" customWidth="1"/>
    <col min="9740" max="9740" width="9.7109375" style="109" customWidth="1"/>
    <col min="9741" max="9741" width="9" style="109" customWidth="1"/>
    <col min="9742" max="9742" width="9.5703125" style="109" customWidth="1"/>
    <col min="9743" max="9744" width="8.85546875" style="109" customWidth="1"/>
    <col min="9745" max="9745" width="9.28515625" style="109" customWidth="1"/>
    <col min="9746" max="9746" width="9.7109375" style="109" customWidth="1"/>
    <col min="9747" max="9747" width="8.42578125" style="109" customWidth="1"/>
    <col min="9748" max="9748" width="7.42578125" style="109" customWidth="1"/>
    <col min="9749" max="9749" width="7.5703125" style="109" customWidth="1"/>
    <col min="9750" max="9750" width="8.140625" style="109" customWidth="1"/>
    <col min="9751" max="9751" width="9" style="109" customWidth="1"/>
    <col min="9752" max="9752" width="9.42578125" style="109" customWidth="1"/>
    <col min="9753" max="9753" width="9.140625" style="109" customWidth="1"/>
    <col min="9754" max="9754" width="9.7109375" style="109" customWidth="1"/>
    <col min="9755" max="9755" width="9.5703125" style="109" customWidth="1"/>
    <col min="9756" max="9756" width="10.140625" style="109" customWidth="1"/>
    <col min="9757" max="9757" width="9.42578125" style="109" customWidth="1"/>
    <col min="9758" max="9758" width="10.28515625" style="109" customWidth="1"/>
    <col min="9759" max="9759" width="12.28515625" style="109" customWidth="1"/>
    <col min="9760" max="9984" width="9.140625" style="109"/>
    <col min="9985" max="9985" width="5.28515625" style="109" customWidth="1"/>
    <col min="9986" max="9986" width="8.140625" style="109" customWidth="1"/>
    <col min="9987" max="9987" width="8.85546875" style="109" customWidth="1"/>
    <col min="9988" max="9988" width="7.85546875" style="109" customWidth="1"/>
    <col min="9989" max="9989" width="8" style="109" customWidth="1"/>
    <col min="9990" max="9990" width="8.42578125" style="109" customWidth="1"/>
    <col min="9991" max="9991" width="8.140625" style="109" customWidth="1"/>
    <col min="9992" max="9992" width="8.42578125" style="109" customWidth="1"/>
    <col min="9993" max="9993" width="8.5703125" style="109" customWidth="1"/>
    <col min="9994" max="9994" width="9.5703125" style="109" customWidth="1"/>
    <col min="9995" max="9995" width="9.42578125" style="109" customWidth="1"/>
    <col min="9996" max="9996" width="9.7109375" style="109" customWidth="1"/>
    <col min="9997" max="9997" width="9" style="109" customWidth="1"/>
    <col min="9998" max="9998" width="9.5703125" style="109" customWidth="1"/>
    <col min="9999" max="10000" width="8.85546875" style="109" customWidth="1"/>
    <col min="10001" max="10001" width="9.28515625" style="109" customWidth="1"/>
    <col min="10002" max="10002" width="9.7109375" style="109" customWidth="1"/>
    <col min="10003" max="10003" width="8.42578125" style="109" customWidth="1"/>
    <col min="10004" max="10004" width="7.42578125" style="109" customWidth="1"/>
    <col min="10005" max="10005" width="7.5703125" style="109" customWidth="1"/>
    <col min="10006" max="10006" width="8.140625" style="109" customWidth="1"/>
    <col min="10007" max="10007" width="9" style="109" customWidth="1"/>
    <col min="10008" max="10008" width="9.42578125" style="109" customWidth="1"/>
    <col min="10009" max="10009" width="9.140625" style="109" customWidth="1"/>
    <col min="10010" max="10010" width="9.7109375" style="109" customWidth="1"/>
    <col min="10011" max="10011" width="9.5703125" style="109" customWidth="1"/>
    <col min="10012" max="10012" width="10.140625" style="109" customWidth="1"/>
    <col min="10013" max="10013" width="9.42578125" style="109" customWidth="1"/>
    <col min="10014" max="10014" width="10.28515625" style="109" customWidth="1"/>
    <col min="10015" max="10015" width="12.28515625" style="109" customWidth="1"/>
    <col min="10016" max="10240" width="9.140625" style="109"/>
    <col min="10241" max="10241" width="5.28515625" style="109" customWidth="1"/>
    <col min="10242" max="10242" width="8.140625" style="109" customWidth="1"/>
    <col min="10243" max="10243" width="8.85546875" style="109" customWidth="1"/>
    <col min="10244" max="10244" width="7.85546875" style="109" customWidth="1"/>
    <col min="10245" max="10245" width="8" style="109" customWidth="1"/>
    <col min="10246" max="10246" width="8.42578125" style="109" customWidth="1"/>
    <col min="10247" max="10247" width="8.140625" style="109" customWidth="1"/>
    <col min="10248" max="10248" width="8.42578125" style="109" customWidth="1"/>
    <col min="10249" max="10249" width="8.5703125" style="109" customWidth="1"/>
    <col min="10250" max="10250" width="9.5703125" style="109" customWidth="1"/>
    <col min="10251" max="10251" width="9.42578125" style="109" customWidth="1"/>
    <col min="10252" max="10252" width="9.7109375" style="109" customWidth="1"/>
    <col min="10253" max="10253" width="9" style="109" customWidth="1"/>
    <col min="10254" max="10254" width="9.5703125" style="109" customWidth="1"/>
    <col min="10255" max="10256" width="8.85546875" style="109" customWidth="1"/>
    <col min="10257" max="10257" width="9.28515625" style="109" customWidth="1"/>
    <col min="10258" max="10258" width="9.7109375" style="109" customWidth="1"/>
    <col min="10259" max="10259" width="8.42578125" style="109" customWidth="1"/>
    <col min="10260" max="10260" width="7.42578125" style="109" customWidth="1"/>
    <col min="10261" max="10261" width="7.5703125" style="109" customWidth="1"/>
    <col min="10262" max="10262" width="8.140625" style="109" customWidth="1"/>
    <col min="10263" max="10263" width="9" style="109" customWidth="1"/>
    <col min="10264" max="10264" width="9.42578125" style="109" customWidth="1"/>
    <col min="10265" max="10265" width="9.140625" style="109" customWidth="1"/>
    <col min="10266" max="10266" width="9.7109375" style="109" customWidth="1"/>
    <col min="10267" max="10267" width="9.5703125" style="109" customWidth="1"/>
    <col min="10268" max="10268" width="10.140625" style="109" customWidth="1"/>
    <col min="10269" max="10269" width="9.42578125" style="109" customWidth="1"/>
    <col min="10270" max="10270" width="10.28515625" style="109" customWidth="1"/>
    <col min="10271" max="10271" width="12.28515625" style="109" customWidth="1"/>
    <col min="10272" max="10496" width="9.140625" style="109"/>
    <col min="10497" max="10497" width="5.28515625" style="109" customWidth="1"/>
    <col min="10498" max="10498" width="8.140625" style="109" customWidth="1"/>
    <col min="10499" max="10499" width="8.85546875" style="109" customWidth="1"/>
    <col min="10500" max="10500" width="7.85546875" style="109" customWidth="1"/>
    <col min="10501" max="10501" width="8" style="109" customWidth="1"/>
    <col min="10502" max="10502" width="8.42578125" style="109" customWidth="1"/>
    <col min="10503" max="10503" width="8.140625" style="109" customWidth="1"/>
    <col min="10504" max="10504" width="8.42578125" style="109" customWidth="1"/>
    <col min="10505" max="10505" width="8.5703125" style="109" customWidth="1"/>
    <col min="10506" max="10506" width="9.5703125" style="109" customWidth="1"/>
    <col min="10507" max="10507" width="9.42578125" style="109" customWidth="1"/>
    <col min="10508" max="10508" width="9.7109375" style="109" customWidth="1"/>
    <col min="10509" max="10509" width="9" style="109" customWidth="1"/>
    <col min="10510" max="10510" width="9.5703125" style="109" customWidth="1"/>
    <col min="10511" max="10512" width="8.85546875" style="109" customWidth="1"/>
    <col min="10513" max="10513" width="9.28515625" style="109" customWidth="1"/>
    <col min="10514" max="10514" width="9.7109375" style="109" customWidth="1"/>
    <col min="10515" max="10515" width="8.42578125" style="109" customWidth="1"/>
    <col min="10516" max="10516" width="7.42578125" style="109" customWidth="1"/>
    <col min="10517" max="10517" width="7.5703125" style="109" customWidth="1"/>
    <col min="10518" max="10518" width="8.140625" style="109" customWidth="1"/>
    <col min="10519" max="10519" width="9" style="109" customWidth="1"/>
    <col min="10520" max="10520" width="9.42578125" style="109" customWidth="1"/>
    <col min="10521" max="10521" width="9.140625" style="109" customWidth="1"/>
    <col min="10522" max="10522" width="9.7109375" style="109" customWidth="1"/>
    <col min="10523" max="10523" width="9.5703125" style="109" customWidth="1"/>
    <col min="10524" max="10524" width="10.140625" style="109" customWidth="1"/>
    <col min="10525" max="10525" width="9.42578125" style="109" customWidth="1"/>
    <col min="10526" max="10526" width="10.28515625" style="109" customWidth="1"/>
    <col min="10527" max="10527" width="12.28515625" style="109" customWidth="1"/>
    <col min="10528" max="10752" width="9.140625" style="109"/>
    <col min="10753" max="10753" width="5.28515625" style="109" customWidth="1"/>
    <col min="10754" max="10754" width="8.140625" style="109" customWidth="1"/>
    <col min="10755" max="10755" width="8.85546875" style="109" customWidth="1"/>
    <col min="10756" max="10756" width="7.85546875" style="109" customWidth="1"/>
    <col min="10757" max="10757" width="8" style="109" customWidth="1"/>
    <col min="10758" max="10758" width="8.42578125" style="109" customWidth="1"/>
    <col min="10759" max="10759" width="8.140625" style="109" customWidth="1"/>
    <col min="10760" max="10760" width="8.42578125" style="109" customWidth="1"/>
    <col min="10761" max="10761" width="8.5703125" style="109" customWidth="1"/>
    <col min="10762" max="10762" width="9.5703125" style="109" customWidth="1"/>
    <col min="10763" max="10763" width="9.42578125" style="109" customWidth="1"/>
    <col min="10764" max="10764" width="9.7109375" style="109" customWidth="1"/>
    <col min="10765" max="10765" width="9" style="109" customWidth="1"/>
    <col min="10766" max="10766" width="9.5703125" style="109" customWidth="1"/>
    <col min="10767" max="10768" width="8.85546875" style="109" customWidth="1"/>
    <col min="10769" max="10769" width="9.28515625" style="109" customWidth="1"/>
    <col min="10770" max="10770" width="9.7109375" style="109" customWidth="1"/>
    <col min="10771" max="10771" width="8.42578125" style="109" customWidth="1"/>
    <col min="10772" max="10772" width="7.42578125" style="109" customWidth="1"/>
    <col min="10773" max="10773" width="7.5703125" style="109" customWidth="1"/>
    <col min="10774" max="10774" width="8.140625" style="109" customWidth="1"/>
    <col min="10775" max="10775" width="9" style="109" customWidth="1"/>
    <col min="10776" max="10776" width="9.42578125" style="109" customWidth="1"/>
    <col min="10777" max="10777" width="9.140625" style="109" customWidth="1"/>
    <col min="10778" max="10778" width="9.7109375" style="109" customWidth="1"/>
    <col min="10779" max="10779" width="9.5703125" style="109" customWidth="1"/>
    <col min="10780" max="10780" width="10.140625" style="109" customWidth="1"/>
    <col min="10781" max="10781" width="9.42578125" style="109" customWidth="1"/>
    <col min="10782" max="10782" width="10.28515625" style="109" customWidth="1"/>
    <col min="10783" max="10783" width="12.28515625" style="109" customWidth="1"/>
    <col min="10784" max="11008" width="9.140625" style="109"/>
    <col min="11009" max="11009" width="5.28515625" style="109" customWidth="1"/>
    <col min="11010" max="11010" width="8.140625" style="109" customWidth="1"/>
    <col min="11011" max="11011" width="8.85546875" style="109" customWidth="1"/>
    <col min="11012" max="11012" width="7.85546875" style="109" customWidth="1"/>
    <col min="11013" max="11013" width="8" style="109" customWidth="1"/>
    <col min="11014" max="11014" width="8.42578125" style="109" customWidth="1"/>
    <col min="11015" max="11015" width="8.140625" style="109" customWidth="1"/>
    <col min="11016" max="11016" width="8.42578125" style="109" customWidth="1"/>
    <col min="11017" max="11017" width="8.5703125" style="109" customWidth="1"/>
    <col min="11018" max="11018" width="9.5703125" style="109" customWidth="1"/>
    <col min="11019" max="11019" width="9.42578125" style="109" customWidth="1"/>
    <col min="11020" max="11020" width="9.7109375" style="109" customWidth="1"/>
    <col min="11021" max="11021" width="9" style="109" customWidth="1"/>
    <col min="11022" max="11022" width="9.5703125" style="109" customWidth="1"/>
    <col min="11023" max="11024" width="8.85546875" style="109" customWidth="1"/>
    <col min="11025" max="11025" width="9.28515625" style="109" customWidth="1"/>
    <col min="11026" max="11026" width="9.7109375" style="109" customWidth="1"/>
    <col min="11027" max="11027" width="8.42578125" style="109" customWidth="1"/>
    <col min="11028" max="11028" width="7.42578125" style="109" customWidth="1"/>
    <col min="11029" max="11029" width="7.5703125" style="109" customWidth="1"/>
    <col min="11030" max="11030" width="8.140625" style="109" customWidth="1"/>
    <col min="11031" max="11031" width="9" style="109" customWidth="1"/>
    <col min="11032" max="11032" width="9.42578125" style="109" customWidth="1"/>
    <col min="11033" max="11033" width="9.140625" style="109" customWidth="1"/>
    <col min="11034" max="11034" width="9.7109375" style="109" customWidth="1"/>
    <col min="11035" max="11035" width="9.5703125" style="109" customWidth="1"/>
    <col min="11036" max="11036" width="10.140625" style="109" customWidth="1"/>
    <col min="11037" max="11037" width="9.42578125" style="109" customWidth="1"/>
    <col min="11038" max="11038" width="10.28515625" style="109" customWidth="1"/>
    <col min="11039" max="11039" width="12.28515625" style="109" customWidth="1"/>
    <col min="11040" max="11264" width="9.140625" style="109"/>
    <col min="11265" max="11265" width="5.28515625" style="109" customWidth="1"/>
    <col min="11266" max="11266" width="8.140625" style="109" customWidth="1"/>
    <col min="11267" max="11267" width="8.85546875" style="109" customWidth="1"/>
    <col min="11268" max="11268" width="7.85546875" style="109" customWidth="1"/>
    <col min="11269" max="11269" width="8" style="109" customWidth="1"/>
    <col min="11270" max="11270" width="8.42578125" style="109" customWidth="1"/>
    <col min="11271" max="11271" width="8.140625" style="109" customWidth="1"/>
    <col min="11272" max="11272" width="8.42578125" style="109" customWidth="1"/>
    <col min="11273" max="11273" width="8.5703125" style="109" customWidth="1"/>
    <col min="11274" max="11274" width="9.5703125" style="109" customWidth="1"/>
    <col min="11275" max="11275" width="9.42578125" style="109" customWidth="1"/>
    <col min="11276" max="11276" width="9.7109375" style="109" customWidth="1"/>
    <col min="11277" max="11277" width="9" style="109" customWidth="1"/>
    <col min="11278" max="11278" width="9.5703125" style="109" customWidth="1"/>
    <col min="11279" max="11280" width="8.85546875" style="109" customWidth="1"/>
    <col min="11281" max="11281" width="9.28515625" style="109" customWidth="1"/>
    <col min="11282" max="11282" width="9.7109375" style="109" customWidth="1"/>
    <col min="11283" max="11283" width="8.42578125" style="109" customWidth="1"/>
    <col min="11284" max="11284" width="7.42578125" style="109" customWidth="1"/>
    <col min="11285" max="11285" width="7.5703125" style="109" customWidth="1"/>
    <col min="11286" max="11286" width="8.140625" style="109" customWidth="1"/>
    <col min="11287" max="11287" width="9" style="109" customWidth="1"/>
    <col min="11288" max="11288" width="9.42578125" style="109" customWidth="1"/>
    <col min="11289" max="11289" width="9.140625" style="109" customWidth="1"/>
    <col min="11290" max="11290" width="9.7109375" style="109" customWidth="1"/>
    <col min="11291" max="11291" width="9.5703125" style="109" customWidth="1"/>
    <col min="11292" max="11292" width="10.140625" style="109" customWidth="1"/>
    <col min="11293" max="11293" width="9.42578125" style="109" customWidth="1"/>
    <col min="11294" max="11294" width="10.28515625" style="109" customWidth="1"/>
    <col min="11295" max="11295" width="12.28515625" style="109" customWidth="1"/>
    <col min="11296" max="11520" width="9.140625" style="109"/>
    <col min="11521" max="11521" width="5.28515625" style="109" customWidth="1"/>
    <col min="11522" max="11522" width="8.140625" style="109" customWidth="1"/>
    <col min="11523" max="11523" width="8.85546875" style="109" customWidth="1"/>
    <col min="11524" max="11524" width="7.85546875" style="109" customWidth="1"/>
    <col min="11525" max="11525" width="8" style="109" customWidth="1"/>
    <col min="11526" max="11526" width="8.42578125" style="109" customWidth="1"/>
    <col min="11527" max="11527" width="8.140625" style="109" customWidth="1"/>
    <col min="11528" max="11528" width="8.42578125" style="109" customWidth="1"/>
    <col min="11529" max="11529" width="8.5703125" style="109" customWidth="1"/>
    <col min="11530" max="11530" width="9.5703125" style="109" customWidth="1"/>
    <col min="11531" max="11531" width="9.42578125" style="109" customWidth="1"/>
    <col min="11532" max="11532" width="9.7109375" style="109" customWidth="1"/>
    <col min="11533" max="11533" width="9" style="109" customWidth="1"/>
    <col min="11534" max="11534" width="9.5703125" style="109" customWidth="1"/>
    <col min="11535" max="11536" width="8.85546875" style="109" customWidth="1"/>
    <col min="11537" max="11537" width="9.28515625" style="109" customWidth="1"/>
    <col min="11538" max="11538" width="9.7109375" style="109" customWidth="1"/>
    <col min="11539" max="11539" width="8.42578125" style="109" customWidth="1"/>
    <col min="11540" max="11540" width="7.42578125" style="109" customWidth="1"/>
    <col min="11541" max="11541" width="7.5703125" style="109" customWidth="1"/>
    <col min="11542" max="11542" width="8.140625" style="109" customWidth="1"/>
    <col min="11543" max="11543" width="9" style="109" customWidth="1"/>
    <col min="11544" max="11544" width="9.42578125" style="109" customWidth="1"/>
    <col min="11545" max="11545" width="9.140625" style="109" customWidth="1"/>
    <col min="11546" max="11546" width="9.7109375" style="109" customWidth="1"/>
    <col min="11547" max="11547" width="9.5703125" style="109" customWidth="1"/>
    <col min="11548" max="11548" width="10.140625" style="109" customWidth="1"/>
    <col min="11549" max="11549" width="9.42578125" style="109" customWidth="1"/>
    <col min="11550" max="11550" width="10.28515625" style="109" customWidth="1"/>
    <col min="11551" max="11551" width="12.28515625" style="109" customWidth="1"/>
    <col min="11552" max="11776" width="9.140625" style="109"/>
    <col min="11777" max="11777" width="5.28515625" style="109" customWidth="1"/>
    <col min="11778" max="11778" width="8.140625" style="109" customWidth="1"/>
    <col min="11779" max="11779" width="8.85546875" style="109" customWidth="1"/>
    <col min="11780" max="11780" width="7.85546875" style="109" customWidth="1"/>
    <col min="11781" max="11781" width="8" style="109" customWidth="1"/>
    <col min="11782" max="11782" width="8.42578125" style="109" customWidth="1"/>
    <col min="11783" max="11783" width="8.140625" style="109" customWidth="1"/>
    <col min="11784" max="11784" width="8.42578125" style="109" customWidth="1"/>
    <col min="11785" max="11785" width="8.5703125" style="109" customWidth="1"/>
    <col min="11786" max="11786" width="9.5703125" style="109" customWidth="1"/>
    <col min="11787" max="11787" width="9.42578125" style="109" customWidth="1"/>
    <col min="11788" max="11788" width="9.7109375" style="109" customWidth="1"/>
    <col min="11789" max="11789" width="9" style="109" customWidth="1"/>
    <col min="11790" max="11790" width="9.5703125" style="109" customWidth="1"/>
    <col min="11791" max="11792" width="8.85546875" style="109" customWidth="1"/>
    <col min="11793" max="11793" width="9.28515625" style="109" customWidth="1"/>
    <col min="11794" max="11794" width="9.7109375" style="109" customWidth="1"/>
    <col min="11795" max="11795" width="8.42578125" style="109" customWidth="1"/>
    <col min="11796" max="11796" width="7.42578125" style="109" customWidth="1"/>
    <col min="11797" max="11797" width="7.5703125" style="109" customWidth="1"/>
    <col min="11798" max="11798" width="8.140625" style="109" customWidth="1"/>
    <col min="11799" max="11799" width="9" style="109" customWidth="1"/>
    <col min="11800" max="11800" width="9.42578125" style="109" customWidth="1"/>
    <col min="11801" max="11801" width="9.140625" style="109" customWidth="1"/>
    <col min="11802" max="11802" width="9.7109375" style="109" customWidth="1"/>
    <col min="11803" max="11803" width="9.5703125" style="109" customWidth="1"/>
    <col min="11804" max="11804" width="10.140625" style="109" customWidth="1"/>
    <col min="11805" max="11805" width="9.42578125" style="109" customWidth="1"/>
    <col min="11806" max="11806" width="10.28515625" style="109" customWidth="1"/>
    <col min="11807" max="11807" width="12.28515625" style="109" customWidth="1"/>
    <col min="11808" max="12032" width="9.140625" style="109"/>
    <col min="12033" max="12033" width="5.28515625" style="109" customWidth="1"/>
    <col min="12034" max="12034" width="8.140625" style="109" customWidth="1"/>
    <col min="12035" max="12035" width="8.85546875" style="109" customWidth="1"/>
    <col min="12036" max="12036" width="7.85546875" style="109" customWidth="1"/>
    <col min="12037" max="12037" width="8" style="109" customWidth="1"/>
    <col min="12038" max="12038" width="8.42578125" style="109" customWidth="1"/>
    <col min="12039" max="12039" width="8.140625" style="109" customWidth="1"/>
    <col min="12040" max="12040" width="8.42578125" style="109" customWidth="1"/>
    <col min="12041" max="12041" width="8.5703125" style="109" customWidth="1"/>
    <col min="12042" max="12042" width="9.5703125" style="109" customWidth="1"/>
    <col min="12043" max="12043" width="9.42578125" style="109" customWidth="1"/>
    <col min="12044" max="12044" width="9.7109375" style="109" customWidth="1"/>
    <col min="12045" max="12045" width="9" style="109" customWidth="1"/>
    <col min="12046" max="12046" width="9.5703125" style="109" customWidth="1"/>
    <col min="12047" max="12048" width="8.85546875" style="109" customWidth="1"/>
    <col min="12049" max="12049" width="9.28515625" style="109" customWidth="1"/>
    <col min="12050" max="12050" width="9.7109375" style="109" customWidth="1"/>
    <col min="12051" max="12051" width="8.42578125" style="109" customWidth="1"/>
    <col min="12052" max="12052" width="7.42578125" style="109" customWidth="1"/>
    <col min="12053" max="12053" width="7.5703125" style="109" customWidth="1"/>
    <col min="12054" max="12054" width="8.140625" style="109" customWidth="1"/>
    <col min="12055" max="12055" width="9" style="109" customWidth="1"/>
    <col min="12056" max="12056" width="9.42578125" style="109" customWidth="1"/>
    <col min="12057" max="12057" width="9.140625" style="109" customWidth="1"/>
    <col min="12058" max="12058" width="9.7109375" style="109" customWidth="1"/>
    <col min="12059" max="12059" width="9.5703125" style="109" customWidth="1"/>
    <col min="12060" max="12060" width="10.140625" style="109" customWidth="1"/>
    <col min="12061" max="12061" width="9.42578125" style="109" customWidth="1"/>
    <col min="12062" max="12062" width="10.28515625" style="109" customWidth="1"/>
    <col min="12063" max="12063" width="12.28515625" style="109" customWidth="1"/>
    <col min="12064" max="12288" width="9.140625" style="109"/>
    <col min="12289" max="12289" width="5.28515625" style="109" customWidth="1"/>
    <col min="12290" max="12290" width="8.140625" style="109" customWidth="1"/>
    <col min="12291" max="12291" width="8.85546875" style="109" customWidth="1"/>
    <col min="12292" max="12292" width="7.85546875" style="109" customWidth="1"/>
    <col min="12293" max="12293" width="8" style="109" customWidth="1"/>
    <col min="12294" max="12294" width="8.42578125" style="109" customWidth="1"/>
    <col min="12295" max="12295" width="8.140625" style="109" customWidth="1"/>
    <col min="12296" max="12296" width="8.42578125" style="109" customWidth="1"/>
    <col min="12297" max="12297" width="8.5703125" style="109" customWidth="1"/>
    <col min="12298" max="12298" width="9.5703125" style="109" customWidth="1"/>
    <col min="12299" max="12299" width="9.42578125" style="109" customWidth="1"/>
    <col min="12300" max="12300" width="9.7109375" style="109" customWidth="1"/>
    <col min="12301" max="12301" width="9" style="109" customWidth="1"/>
    <col min="12302" max="12302" width="9.5703125" style="109" customWidth="1"/>
    <col min="12303" max="12304" width="8.85546875" style="109" customWidth="1"/>
    <col min="12305" max="12305" width="9.28515625" style="109" customWidth="1"/>
    <col min="12306" max="12306" width="9.7109375" style="109" customWidth="1"/>
    <col min="12307" max="12307" width="8.42578125" style="109" customWidth="1"/>
    <col min="12308" max="12308" width="7.42578125" style="109" customWidth="1"/>
    <col min="12309" max="12309" width="7.5703125" style="109" customWidth="1"/>
    <col min="12310" max="12310" width="8.140625" style="109" customWidth="1"/>
    <col min="12311" max="12311" width="9" style="109" customWidth="1"/>
    <col min="12312" max="12312" width="9.42578125" style="109" customWidth="1"/>
    <col min="12313" max="12313" width="9.140625" style="109" customWidth="1"/>
    <col min="12314" max="12314" width="9.7109375" style="109" customWidth="1"/>
    <col min="12315" max="12315" width="9.5703125" style="109" customWidth="1"/>
    <col min="12316" max="12316" width="10.140625" style="109" customWidth="1"/>
    <col min="12317" max="12317" width="9.42578125" style="109" customWidth="1"/>
    <col min="12318" max="12318" width="10.28515625" style="109" customWidth="1"/>
    <col min="12319" max="12319" width="12.28515625" style="109" customWidth="1"/>
    <col min="12320" max="12544" width="9.140625" style="109"/>
    <col min="12545" max="12545" width="5.28515625" style="109" customWidth="1"/>
    <col min="12546" max="12546" width="8.140625" style="109" customWidth="1"/>
    <col min="12547" max="12547" width="8.85546875" style="109" customWidth="1"/>
    <col min="12548" max="12548" width="7.85546875" style="109" customWidth="1"/>
    <col min="12549" max="12549" width="8" style="109" customWidth="1"/>
    <col min="12550" max="12550" width="8.42578125" style="109" customWidth="1"/>
    <col min="12551" max="12551" width="8.140625" style="109" customWidth="1"/>
    <col min="12552" max="12552" width="8.42578125" style="109" customWidth="1"/>
    <col min="12553" max="12553" width="8.5703125" style="109" customWidth="1"/>
    <col min="12554" max="12554" width="9.5703125" style="109" customWidth="1"/>
    <col min="12555" max="12555" width="9.42578125" style="109" customWidth="1"/>
    <col min="12556" max="12556" width="9.7109375" style="109" customWidth="1"/>
    <col min="12557" max="12557" width="9" style="109" customWidth="1"/>
    <col min="12558" max="12558" width="9.5703125" style="109" customWidth="1"/>
    <col min="12559" max="12560" width="8.85546875" style="109" customWidth="1"/>
    <col min="12561" max="12561" width="9.28515625" style="109" customWidth="1"/>
    <col min="12562" max="12562" width="9.7109375" style="109" customWidth="1"/>
    <col min="12563" max="12563" width="8.42578125" style="109" customWidth="1"/>
    <col min="12564" max="12564" width="7.42578125" style="109" customWidth="1"/>
    <col min="12565" max="12565" width="7.5703125" style="109" customWidth="1"/>
    <col min="12566" max="12566" width="8.140625" style="109" customWidth="1"/>
    <col min="12567" max="12567" width="9" style="109" customWidth="1"/>
    <col min="12568" max="12568" width="9.42578125" style="109" customWidth="1"/>
    <col min="12569" max="12569" width="9.140625" style="109" customWidth="1"/>
    <col min="12570" max="12570" width="9.7109375" style="109" customWidth="1"/>
    <col min="12571" max="12571" width="9.5703125" style="109" customWidth="1"/>
    <col min="12572" max="12572" width="10.140625" style="109" customWidth="1"/>
    <col min="12573" max="12573" width="9.42578125" style="109" customWidth="1"/>
    <col min="12574" max="12574" width="10.28515625" style="109" customWidth="1"/>
    <col min="12575" max="12575" width="12.28515625" style="109" customWidth="1"/>
    <col min="12576" max="12800" width="9.140625" style="109"/>
    <col min="12801" max="12801" width="5.28515625" style="109" customWidth="1"/>
    <col min="12802" max="12802" width="8.140625" style="109" customWidth="1"/>
    <col min="12803" max="12803" width="8.85546875" style="109" customWidth="1"/>
    <col min="12804" max="12804" width="7.85546875" style="109" customWidth="1"/>
    <col min="12805" max="12805" width="8" style="109" customWidth="1"/>
    <col min="12806" max="12806" width="8.42578125" style="109" customWidth="1"/>
    <col min="12807" max="12807" width="8.140625" style="109" customWidth="1"/>
    <col min="12808" max="12808" width="8.42578125" style="109" customWidth="1"/>
    <col min="12809" max="12809" width="8.5703125" style="109" customWidth="1"/>
    <col min="12810" max="12810" width="9.5703125" style="109" customWidth="1"/>
    <col min="12811" max="12811" width="9.42578125" style="109" customWidth="1"/>
    <col min="12812" max="12812" width="9.7109375" style="109" customWidth="1"/>
    <col min="12813" max="12813" width="9" style="109" customWidth="1"/>
    <col min="12814" max="12814" width="9.5703125" style="109" customWidth="1"/>
    <col min="12815" max="12816" width="8.85546875" style="109" customWidth="1"/>
    <col min="12817" max="12817" width="9.28515625" style="109" customWidth="1"/>
    <col min="12818" max="12818" width="9.7109375" style="109" customWidth="1"/>
    <col min="12819" max="12819" width="8.42578125" style="109" customWidth="1"/>
    <col min="12820" max="12820" width="7.42578125" style="109" customWidth="1"/>
    <col min="12821" max="12821" width="7.5703125" style="109" customWidth="1"/>
    <col min="12822" max="12822" width="8.140625" style="109" customWidth="1"/>
    <col min="12823" max="12823" width="9" style="109" customWidth="1"/>
    <col min="12824" max="12824" width="9.42578125" style="109" customWidth="1"/>
    <col min="12825" max="12825" width="9.140625" style="109" customWidth="1"/>
    <col min="12826" max="12826" width="9.7109375" style="109" customWidth="1"/>
    <col min="12827" max="12827" width="9.5703125" style="109" customWidth="1"/>
    <col min="12828" max="12828" width="10.140625" style="109" customWidth="1"/>
    <col min="12829" max="12829" width="9.42578125" style="109" customWidth="1"/>
    <col min="12830" max="12830" width="10.28515625" style="109" customWidth="1"/>
    <col min="12831" max="12831" width="12.28515625" style="109" customWidth="1"/>
    <col min="12832" max="13056" width="9.140625" style="109"/>
    <col min="13057" max="13057" width="5.28515625" style="109" customWidth="1"/>
    <col min="13058" max="13058" width="8.140625" style="109" customWidth="1"/>
    <col min="13059" max="13059" width="8.85546875" style="109" customWidth="1"/>
    <col min="13060" max="13060" width="7.85546875" style="109" customWidth="1"/>
    <col min="13061" max="13061" width="8" style="109" customWidth="1"/>
    <col min="13062" max="13062" width="8.42578125" style="109" customWidth="1"/>
    <col min="13063" max="13063" width="8.140625" style="109" customWidth="1"/>
    <col min="13064" max="13064" width="8.42578125" style="109" customWidth="1"/>
    <col min="13065" max="13065" width="8.5703125" style="109" customWidth="1"/>
    <col min="13066" max="13066" width="9.5703125" style="109" customWidth="1"/>
    <col min="13067" max="13067" width="9.42578125" style="109" customWidth="1"/>
    <col min="13068" max="13068" width="9.7109375" style="109" customWidth="1"/>
    <col min="13069" max="13069" width="9" style="109" customWidth="1"/>
    <col min="13070" max="13070" width="9.5703125" style="109" customWidth="1"/>
    <col min="13071" max="13072" width="8.85546875" style="109" customWidth="1"/>
    <col min="13073" max="13073" width="9.28515625" style="109" customWidth="1"/>
    <col min="13074" max="13074" width="9.7109375" style="109" customWidth="1"/>
    <col min="13075" max="13075" width="8.42578125" style="109" customWidth="1"/>
    <col min="13076" max="13076" width="7.42578125" style="109" customWidth="1"/>
    <col min="13077" max="13077" width="7.5703125" style="109" customWidth="1"/>
    <col min="13078" max="13078" width="8.140625" style="109" customWidth="1"/>
    <col min="13079" max="13079" width="9" style="109" customWidth="1"/>
    <col min="13080" max="13080" width="9.42578125" style="109" customWidth="1"/>
    <col min="13081" max="13081" width="9.140625" style="109" customWidth="1"/>
    <col min="13082" max="13082" width="9.7109375" style="109" customWidth="1"/>
    <col min="13083" max="13083" width="9.5703125" style="109" customWidth="1"/>
    <col min="13084" max="13084" width="10.140625" style="109" customWidth="1"/>
    <col min="13085" max="13085" width="9.42578125" style="109" customWidth="1"/>
    <col min="13086" max="13086" width="10.28515625" style="109" customWidth="1"/>
    <col min="13087" max="13087" width="12.28515625" style="109" customWidth="1"/>
    <col min="13088" max="13312" width="9.140625" style="109"/>
    <col min="13313" max="13313" width="5.28515625" style="109" customWidth="1"/>
    <col min="13314" max="13314" width="8.140625" style="109" customWidth="1"/>
    <col min="13315" max="13315" width="8.85546875" style="109" customWidth="1"/>
    <col min="13316" max="13316" width="7.85546875" style="109" customWidth="1"/>
    <col min="13317" max="13317" width="8" style="109" customWidth="1"/>
    <col min="13318" max="13318" width="8.42578125" style="109" customWidth="1"/>
    <col min="13319" max="13319" width="8.140625" style="109" customWidth="1"/>
    <col min="13320" max="13320" width="8.42578125" style="109" customWidth="1"/>
    <col min="13321" max="13321" width="8.5703125" style="109" customWidth="1"/>
    <col min="13322" max="13322" width="9.5703125" style="109" customWidth="1"/>
    <col min="13323" max="13323" width="9.42578125" style="109" customWidth="1"/>
    <col min="13324" max="13324" width="9.7109375" style="109" customWidth="1"/>
    <col min="13325" max="13325" width="9" style="109" customWidth="1"/>
    <col min="13326" max="13326" width="9.5703125" style="109" customWidth="1"/>
    <col min="13327" max="13328" width="8.85546875" style="109" customWidth="1"/>
    <col min="13329" max="13329" width="9.28515625" style="109" customWidth="1"/>
    <col min="13330" max="13330" width="9.7109375" style="109" customWidth="1"/>
    <col min="13331" max="13331" width="8.42578125" style="109" customWidth="1"/>
    <col min="13332" max="13332" width="7.42578125" style="109" customWidth="1"/>
    <col min="13333" max="13333" width="7.5703125" style="109" customWidth="1"/>
    <col min="13334" max="13334" width="8.140625" style="109" customWidth="1"/>
    <col min="13335" max="13335" width="9" style="109" customWidth="1"/>
    <col min="13336" max="13336" width="9.42578125" style="109" customWidth="1"/>
    <col min="13337" max="13337" width="9.140625" style="109" customWidth="1"/>
    <col min="13338" max="13338" width="9.7109375" style="109" customWidth="1"/>
    <col min="13339" max="13339" width="9.5703125" style="109" customWidth="1"/>
    <col min="13340" max="13340" width="10.140625" style="109" customWidth="1"/>
    <col min="13341" max="13341" width="9.42578125" style="109" customWidth="1"/>
    <col min="13342" max="13342" width="10.28515625" style="109" customWidth="1"/>
    <col min="13343" max="13343" width="12.28515625" style="109" customWidth="1"/>
    <col min="13344" max="13568" width="9.140625" style="109"/>
    <col min="13569" max="13569" width="5.28515625" style="109" customWidth="1"/>
    <col min="13570" max="13570" width="8.140625" style="109" customWidth="1"/>
    <col min="13571" max="13571" width="8.85546875" style="109" customWidth="1"/>
    <col min="13572" max="13572" width="7.85546875" style="109" customWidth="1"/>
    <col min="13573" max="13573" width="8" style="109" customWidth="1"/>
    <col min="13574" max="13574" width="8.42578125" style="109" customWidth="1"/>
    <col min="13575" max="13575" width="8.140625" style="109" customWidth="1"/>
    <col min="13576" max="13576" width="8.42578125" style="109" customWidth="1"/>
    <col min="13577" max="13577" width="8.5703125" style="109" customWidth="1"/>
    <col min="13578" max="13578" width="9.5703125" style="109" customWidth="1"/>
    <col min="13579" max="13579" width="9.42578125" style="109" customWidth="1"/>
    <col min="13580" max="13580" width="9.7109375" style="109" customWidth="1"/>
    <col min="13581" max="13581" width="9" style="109" customWidth="1"/>
    <col min="13582" max="13582" width="9.5703125" style="109" customWidth="1"/>
    <col min="13583" max="13584" width="8.85546875" style="109" customWidth="1"/>
    <col min="13585" max="13585" width="9.28515625" style="109" customWidth="1"/>
    <col min="13586" max="13586" width="9.7109375" style="109" customWidth="1"/>
    <col min="13587" max="13587" width="8.42578125" style="109" customWidth="1"/>
    <col min="13588" max="13588" width="7.42578125" style="109" customWidth="1"/>
    <col min="13589" max="13589" width="7.5703125" style="109" customWidth="1"/>
    <col min="13590" max="13590" width="8.140625" style="109" customWidth="1"/>
    <col min="13591" max="13591" width="9" style="109" customWidth="1"/>
    <col min="13592" max="13592" width="9.42578125" style="109" customWidth="1"/>
    <col min="13593" max="13593" width="9.140625" style="109" customWidth="1"/>
    <col min="13594" max="13594" width="9.7109375" style="109" customWidth="1"/>
    <col min="13595" max="13595" width="9.5703125" style="109" customWidth="1"/>
    <col min="13596" max="13596" width="10.140625" style="109" customWidth="1"/>
    <col min="13597" max="13597" width="9.42578125" style="109" customWidth="1"/>
    <col min="13598" max="13598" width="10.28515625" style="109" customWidth="1"/>
    <col min="13599" max="13599" width="12.28515625" style="109" customWidth="1"/>
    <col min="13600" max="13824" width="9.140625" style="109"/>
    <col min="13825" max="13825" width="5.28515625" style="109" customWidth="1"/>
    <col min="13826" max="13826" width="8.140625" style="109" customWidth="1"/>
    <col min="13827" max="13827" width="8.85546875" style="109" customWidth="1"/>
    <col min="13828" max="13828" width="7.85546875" style="109" customWidth="1"/>
    <col min="13829" max="13829" width="8" style="109" customWidth="1"/>
    <col min="13830" max="13830" width="8.42578125" style="109" customWidth="1"/>
    <col min="13831" max="13831" width="8.140625" style="109" customWidth="1"/>
    <col min="13832" max="13832" width="8.42578125" style="109" customWidth="1"/>
    <col min="13833" max="13833" width="8.5703125" style="109" customWidth="1"/>
    <col min="13834" max="13834" width="9.5703125" style="109" customWidth="1"/>
    <col min="13835" max="13835" width="9.42578125" style="109" customWidth="1"/>
    <col min="13836" max="13836" width="9.7109375" style="109" customWidth="1"/>
    <col min="13837" max="13837" width="9" style="109" customWidth="1"/>
    <col min="13838" max="13838" width="9.5703125" style="109" customWidth="1"/>
    <col min="13839" max="13840" width="8.85546875" style="109" customWidth="1"/>
    <col min="13841" max="13841" width="9.28515625" style="109" customWidth="1"/>
    <col min="13842" max="13842" width="9.7109375" style="109" customWidth="1"/>
    <col min="13843" max="13843" width="8.42578125" style="109" customWidth="1"/>
    <col min="13844" max="13844" width="7.42578125" style="109" customWidth="1"/>
    <col min="13845" max="13845" width="7.5703125" style="109" customWidth="1"/>
    <col min="13846" max="13846" width="8.140625" style="109" customWidth="1"/>
    <col min="13847" max="13847" width="9" style="109" customWidth="1"/>
    <col min="13848" max="13848" width="9.42578125" style="109" customWidth="1"/>
    <col min="13849" max="13849" width="9.140625" style="109" customWidth="1"/>
    <col min="13850" max="13850" width="9.7109375" style="109" customWidth="1"/>
    <col min="13851" max="13851" width="9.5703125" style="109" customWidth="1"/>
    <col min="13852" max="13852" width="10.140625" style="109" customWidth="1"/>
    <col min="13853" max="13853" width="9.42578125" style="109" customWidth="1"/>
    <col min="13854" max="13854" width="10.28515625" style="109" customWidth="1"/>
    <col min="13855" max="13855" width="12.28515625" style="109" customWidth="1"/>
    <col min="13856" max="14080" width="9.140625" style="109"/>
    <col min="14081" max="14081" width="5.28515625" style="109" customWidth="1"/>
    <col min="14082" max="14082" width="8.140625" style="109" customWidth="1"/>
    <col min="14083" max="14083" width="8.85546875" style="109" customWidth="1"/>
    <col min="14084" max="14084" width="7.85546875" style="109" customWidth="1"/>
    <col min="14085" max="14085" width="8" style="109" customWidth="1"/>
    <col min="14086" max="14086" width="8.42578125" style="109" customWidth="1"/>
    <col min="14087" max="14087" width="8.140625" style="109" customWidth="1"/>
    <col min="14088" max="14088" width="8.42578125" style="109" customWidth="1"/>
    <col min="14089" max="14089" width="8.5703125" style="109" customWidth="1"/>
    <col min="14090" max="14090" width="9.5703125" style="109" customWidth="1"/>
    <col min="14091" max="14091" width="9.42578125" style="109" customWidth="1"/>
    <col min="14092" max="14092" width="9.7109375" style="109" customWidth="1"/>
    <col min="14093" max="14093" width="9" style="109" customWidth="1"/>
    <col min="14094" max="14094" width="9.5703125" style="109" customWidth="1"/>
    <col min="14095" max="14096" width="8.85546875" style="109" customWidth="1"/>
    <col min="14097" max="14097" width="9.28515625" style="109" customWidth="1"/>
    <col min="14098" max="14098" width="9.7109375" style="109" customWidth="1"/>
    <col min="14099" max="14099" width="8.42578125" style="109" customWidth="1"/>
    <col min="14100" max="14100" width="7.42578125" style="109" customWidth="1"/>
    <col min="14101" max="14101" width="7.5703125" style="109" customWidth="1"/>
    <col min="14102" max="14102" width="8.140625" style="109" customWidth="1"/>
    <col min="14103" max="14103" width="9" style="109" customWidth="1"/>
    <col min="14104" max="14104" width="9.42578125" style="109" customWidth="1"/>
    <col min="14105" max="14105" width="9.140625" style="109" customWidth="1"/>
    <col min="14106" max="14106" width="9.7109375" style="109" customWidth="1"/>
    <col min="14107" max="14107" width="9.5703125" style="109" customWidth="1"/>
    <col min="14108" max="14108" width="10.140625" style="109" customWidth="1"/>
    <col min="14109" max="14109" width="9.42578125" style="109" customWidth="1"/>
    <col min="14110" max="14110" width="10.28515625" style="109" customWidth="1"/>
    <col min="14111" max="14111" width="12.28515625" style="109" customWidth="1"/>
    <col min="14112" max="14336" width="9.140625" style="109"/>
    <col min="14337" max="14337" width="5.28515625" style="109" customWidth="1"/>
    <col min="14338" max="14338" width="8.140625" style="109" customWidth="1"/>
    <col min="14339" max="14339" width="8.85546875" style="109" customWidth="1"/>
    <col min="14340" max="14340" width="7.85546875" style="109" customWidth="1"/>
    <col min="14341" max="14341" width="8" style="109" customWidth="1"/>
    <col min="14342" max="14342" width="8.42578125" style="109" customWidth="1"/>
    <col min="14343" max="14343" width="8.140625" style="109" customWidth="1"/>
    <col min="14344" max="14344" width="8.42578125" style="109" customWidth="1"/>
    <col min="14345" max="14345" width="8.5703125" style="109" customWidth="1"/>
    <col min="14346" max="14346" width="9.5703125" style="109" customWidth="1"/>
    <col min="14347" max="14347" width="9.42578125" style="109" customWidth="1"/>
    <col min="14348" max="14348" width="9.7109375" style="109" customWidth="1"/>
    <col min="14349" max="14349" width="9" style="109" customWidth="1"/>
    <col min="14350" max="14350" width="9.5703125" style="109" customWidth="1"/>
    <col min="14351" max="14352" width="8.85546875" style="109" customWidth="1"/>
    <col min="14353" max="14353" width="9.28515625" style="109" customWidth="1"/>
    <col min="14354" max="14354" width="9.7109375" style="109" customWidth="1"/>
    <col min="14355" max="14355" width="8.42578125" style="109" customWidth="1"/>
    <col min="14356" max="14356" width="7.42578125" style="109" customWidth="1"/>
    <col min="14357" max="14357" width="7.5703125" style="109" customWidth="1"/>
    <col min="14358" max="14358" width="8.140625" style="109" customWidth="1"/>
    <col min="14359" max="14359" width="9" style="109" customWidth="1"/>
    <col min="14360" max="14360" width="9.42578125" style="109" customWidth="1"/>
    <col min="14361" max="14361" width="9.140625" style="109" customWidth="1"/>
    <col min="14362" max="14362" width="9.7109375" style="109" customWidth="1"/>
    <col min="14363" max="14363" width="9.5703125" style="109" customWidth="1"/>
    <col min="14364" max="14364" width="10.140625" style="109" customWidth="1"/>
    <col min="14365" max="14365" width="9.42578125" style="109" customWidth="1"/>
    <col min="14366" max="14366" width="10.28515625" style="109" customWidth="1"/>
    <col min="14367" max="14367" width="12.28515625" style="109" customWidth="1"/>
    <col min="14368" max="14592" width="9.140625" style="109"/>
    <col min="14593" max="14593" width="5.28515625" style="109" customWidth="1"/>
    <col min="14594" max="14594" width="8.140625" style="109" customWidth="1"/>
    <col min="14595" max="14595" width="8.85546875" style="109" customWidth="1"/>
    <col min="14596" max="14596" width="7.85546875" style="109" customWidth="1"/>
    <col min="14597" max="14597" width="8" style="109" customWidth="1"/>
    <col min="14598" max="14598" width="8.42578125" style="109" customWidth="1"/>
    <col min="14599" max="14599" width="8.140625" style="109" customWidth="1"/>
    <col min="14600" max="14600" width="8.42578125" style="109" customWidth="1"/>
    <col min="14601" max="14601" width="8.5703125" style="109" customWidth="1"/>
    <col min="14602" max="14602" width="9.5703125" style="109" customWidth="1"/>
    <col min="14603" max="14603" width="9.42578125" style="109" customWidth="1"/>
    <col min="14604" max="14604" width="9.7109375" style="109" customWidth="1"/>
    <col min="14605" max="14605" width="9" style="109" customWidth="1"/>
    <col min="14606" max="14606" width="9.5703125" style="109" customWidth="1"/>
    <col min="14607" max="14608" width="8.85546875" style="109" customWidth="1"/>
    <col min="14609" max="14609" width="9.28515625" style="109" customWidth="1"/>
    <col min="14610" max="14610" width="9.7109375" style="109" customWidth="1"/>
    <col min="14611" max="14611" width="8.42578125" style="109" customWidth="1"/>
    <col min="14612" max="14612" width="7.42578125" style="109" customWidth="1"/>
    <col min="14613" max="14613" width="7.5703125" style="109" customWidth="1"/>
    <col min="14614" max="14614" width="8.140625" style="109" customWidth="1"/>
    <col min="14615" max="14615" width="9" style="109" customWidth="1"/>
    <col min="14616" max="14616" width="9.42578125" style="109" customWidth="1"/>
    <col min="14617" max="14617" width="9.140625" style="109" customWidth="1"/>
    <col min="14618" max="14618" width="9.7109375" style="109" customWidth="1"/>
    <col min="14619" max="14619" width="9.5703125" style="109" customWidth="1"/>
    <col min="14620" max="14620" width="10.140625" style="109" customWidth="1"/>
    <col min="14621" max="14621" width="9.42578125" style="109" customWidth="1"/>
    <col min="14622" max="14622" width="10.28515625" style="109" customWidth="1"/>
    <col min="14623" max="14623" width="12.28515625" style="109" customWidth="1"/>
    <col min="14624" max="14848" width="9.140625" style="109"/>
    <col min="14849" max="14849" width="5.28515625" style="109" customWidth="1"/>
    <col min="14850" max="14850" width="8.140625" style="109" customWidth="1"/>
    <col min="14851" max="14851" width="8.85546875" style="109" customWidth="1"/>
    <col min="14852" max="14852" width="7.85546875" style="109" customWidth="1"/>
    <col min="14853" max="14853" width="8" style="109" customWidth="1"/>
    <col min="14854" max="14854" width="8.42578125" style="109" customWidth="1"/>
    <col min="14855" max="14855" width="8.140625" style="109" customWidth="1"/>
    <col min="14856" max="14856" width="8.42578125" style="109" customWidth="1"/>
    <col min="14857" max="14857" width="8.5703125" style="109" customWidth="1"/>
    <col min="14858" max="14858" width="9.5703125" style="109" customWidth="1"/>
    <col min="14859" max="14859" width="9.42578125" style="109" customWidth="1"/>
    <col min="14860" max="14860" width="9.7109375" style="109" customWidth="1"/>
    <col min="14861" max="14861" width="9" style="109" customWidth="1"/>
    <col min="14862" max="14862" width="9.5703125" style="109" customWidth="1"/>
    <col min="14863" max="14864" width="8.85546875" style="109" customWidth="1"/>
    <col min="14865" max="14865" width="9.28515625" style="109" customWidth="1"/>
    <col min="14866" max="14866" width="9.7109375" style="109" customWidth="1"/>
    <col min="14867" max="14867" width="8.42578125" style="109" customWidth="1"/>
    <col min="14868" max="14868" width="7.42578125" style="109" customWidth="1"/>
    <col min="14869" max="14869" width="7.5703125" style="109" customWidth="1"/>
    <col min="14870" max="14870" width="8.140625" style="109" customWidth="1"/>
    <col min="14871" max="14871" width="9" style="109" customWidth="1"/>
    <col min="14872" max="14872" width="9.42578125" style="109" customWidth="1"/>
    <col min="14873" max="14873" width="9.140625" style="109" customWidth="1"/>
    <col min="14874" max="14874" width="9.7109375" style="109" customWidth="1"/>
    <col min="14875" max="14875" width="9.5703125" style="109" customWidth="1"/>
    <col min="14876" max="14876" width="10.140625" style="109" customWidth="1"/>
    <col min="14877" max="14877" width="9.42578125" style="109" customWidth="1"/>
    <col min="14878" max="14878" width="10.28515625" style="109" customWidth="1"/>
    <col min="14879" max="14879" width="12.28515625" style="109" customWidth="1"/>
    <col min="14880" max="15104" width="9.140625" style="109"/>
    <col min="15105" max="15105" width="5.28515625" style="109" customWidth="1"/>
    <col min="15106" max="15106" width="8.140625" style="109" customWidth="1"/>
    <col min="15107" max="15107" width="8.85546875" style="109" customWidth="1"/>
    <col min="15108" max="15108" width="7.85546875" style="109" customWidth="1"/>
    <col min="15109" max="15109" width="8" style="109" customWidth="1"/>
    <col min="15110" max="15110" width="8.42578125" style="109" customWidth="1"/>
    <col min="15111" max="15111" width="8.140625" style="109" customWidth="1"/>
    <col min="15112" max="15112" width="8.42578125" style="109" customWidth="1"/>
    <col min="15113" max="15113" width="8.5703125" style="109" customWidth="1"/>
    <col min="15114" max="15114" width="9.5703125" style="109" customWidth="1"/>
    <col min="15115" max="15115" width="9.42578125" style="109" customWidth="1"/>
    <col min="15116" max="15116" width="9.7109375" style="109" customWidth="1"/>
    <col min="15117" max="15117" width="9" style="109" customWidth="1"/>
    <col min="15118" max="15118" width="9.5703125" style="109" customWidth="1"/>
    <col min="15119" max="15120" width="8.85546875" style="109" customWidth="1"/>
    <col min="15121" max="15121" width="9.28515625" style="109" customWidth="1"/>
    <col min="15122" max="15122" width="9.7109375" style="109" customWidth="1"/>
    <col min="15123" max="15123" width="8.42578125" style="109" customWidth="1"/>
    <col min="15124" max="15124" width="7.42578125" style="109" customWidth="1"/>
    <col min="15125" max="15125" width="7.5703125" style="109" customWidth="1"/>
    <col min="15126" max="15126" width="8.140625" style="109" customWidth="1"/>
    <col min="15127" max="15127" width="9" style="109" customWidth="1"/>
    <col min="15128" max="15128" width="9.42578125" style="109" customWidth="1"/>
    <col min="15129" max="15129" width="9.140625" style="109" customWidth="1"/>
    <col min="15130" max="15130" width="9.7109375" style="109" customWidth="1"/>
    <col min="15131" max="15131" width="9.5703125" style="109" customWidth="1"/>
    <col min="15132" max="15132" width="10.140625" style="109" customWidth="1"/>
    <col min="15133" max="15133" width="9.42578125" style="109" customWidth="1"/>
    <col min="15134" max="15134" width="10.28515625" style="109" customWidth="1"/>
    <col min="15135" max="15135" width="12.28515625" style="109" customWidth="1"/>
    <col min="15136" max="15360" width="9.140625" style="109"/>
    <col min="15361" max="15361" width="5.28515625" style="109" customWidth="1"/>
    <col min="15362" max="15362" width="8.140625" style="109" customWidth="1"/>
    <col min="15363" max="15363" width="8.85546875" style="109" customWidth="1"/>
    <col min="15364" max="15364" width="7.85546875" style="109" customWidth="1"/>
    <col min="15365" max="15365" width="8" style="109" customWidth="1"/>
    <col min="15366" max="15366" width="8.42578125" style="109" customWidth="1"/>
    <col min="15367" max="15367" width="8.140625" style="109" customWidth="1"/>
    <col min="15368" max="15368" width="8.42578125" style="109" customWidth="1"/>
    <col min="15369" max="15369" width="8.5703125" style="109" customWidth="1"/>
    <col min="15370" max="15370" width="9.5703125" style="109" customWidth="1"/>
    <col min="15371" max="15371" width="9.42578125" style="109" customWidth="1"/>
    <col min="15372" max="15372" width="9.7109375" style="109" customWidth="1"/>
    <col min="15373" max="15373" width="9" style="109" customWidth="1"/>
    <col min="15374" max="15374" width="9.5703125" style="109" customWidth="1"/>
    <col min="15375" max="15376" width="8.85546875" style="109" customWidth="1"/>
    <col min="15377" max="15377" width="9.28515625" style="109" customWidth="1"/>
    <col min="15378" max="15378" width="9.7109375" style="109" customWidth="1"/>
    <col min="15379" max="15379" width="8.42578125" style="109" customWidth="1"/>
    <col min="15380" max="15380" width="7.42578125" style="109" customWidth="1"/>
    <col min="15381" max="15381" width="7.5703125" style="109" customWidth="1"/>
    <col min="15382" max="15382" width="8.140625" style="109" customWidth="1"/>
    <col min="15383" max="15383" width="9" style="109" customWidth="1"/>
    <col min="15384" max="15384" width="9.42578125" style="109" customWidth="1"/>
    <col min="15385" max="15385" width="9.140625" style="109" customWidth="1"/>
    <col min="15386" max="15386" width="9.7109375" style="109" customWidth="1"/>
    <col min="15387" max="15387" width="9.5703125" style="109" customWidth="1"/>
    <col min="15388" max="15388" width="10.140625" style="109" customWidth="1"/>
    <col min="15389" max="15389" width="9.42578125" style="109" customWidth="1"/>
    <col min="15390" max="15390" width="10.28515625" style="109" customWidth="1"/>
    <col min="15391" max="15391" width="12.28515625" style="109" customWidth="1"/>
    <col min="15392" max="15616" width="9.140625" style="109"/>
    <col min="15617" max="15617" width="5.28515625" style="109" customWidth="1"/>
    <col min="15618" max="15618" width="8.140625" style="109" customWidth="1"/>
    <col min="15619" max="15619" width="8.85546875" style="109" customWidth="1"/>
    <col min="15620" max="15620" width="7.85546875" style="109" customWidth="1"/>
    <col min="15621" max="15621" width="8" style="109" customWidth="1"/>
    <col min="15622" max="15622" width="8.42578125" style="109" customWidth="1"/>
    <col min="15623" max="15623" width="8.140625" style="109" customWidth="1"/>
    <col min="15624" max="15624" width="8.42578125" style="109" customWidth="1"/>
    <col min="15625" max="15625" width="8.5703125" style="109" customWidth="1"/>
    <col min="15626" max="15626" width="9.5703125" style="109" customWidth="1"/>
    <col min="15627" max="15627" width="9.42578125" style="109" customWidth="1"/>
    <col min="15628" max="15628" width="9.7109375" style="109" customWidth="1"/>
    <col min="15629" max="15629" width="9" style="109" customWidth="1"/>
    <col min="15630" max="15630" width="9.5703125" style="109" customWidth="1"/>
    <col min="15631" max="15632" width="8.85546875" style="109" customWidth="1"/>
    <col min="15633" max="15633" width="9.28515625" style="109" customWidth="1"/>
    <col min="15634" max="15634" width="9.7109375" style="109" customWidth="1"/>
    <col min="15635" max="15635" width="8.42578125" style="109" customWidth="1"/>
    <col min="15636" max="15636" width="7.42578125" style="109" customWidth="1"/>
    <col min="15637" max="15637" width="7.5703125" style="109" customWidth="1"/>
    <col min="15638" max="15638" width="8.140625" style="109" customWidth="1"/>
    <col min="15639" max="15639" width="9" style="109" customWidth="1"/>
    <col min="15640" max="15640" width="9.42578125" style="109" customWidth="1"/>
    <col min="15641" max="15641" width="9.140625" style="109" customWidth="1"/>
    <col min="15642" max="15642" width="9.7109375" style="109" customWidth="1"/>
    <col min="15643" max="15643" width="9.5703125" style="109" customWidth="1"/>
    <col min="15644" max="15644" width="10.140625" style="109" customWidth="1"/>
    <col min="15645" max="15645" width="9.42578125" style="109" customWidth="1"/>
    <col min="15646" max="15646" width="10.28515625" style="109" customWidth="1"/>
    <col min="15647" max="15647" width="12.28515625" style="109" customWidth="1"/>
    <col min="15648" max="15872" width="9.140625" style="109"/>
    <col min="15873" max="15873" width="5.28515625" style="109" customWidth="1"/>
    <col min="15874" max="15874" width="8.140625" style="109" customWidth="1"/>
    <col min="15875" max="15875" width="8.85546875" style="109" customWidth="1"/>
    <col min="15876" max="15876" width="7.85546875" style="109" customWidth="1"/>
    <col min="15877" max="15877" width="8" style="109" customWidth="1"/>
    <col min="15878" max="15878" width="8.42578125" style="109" customWidth="1"/>
    <col min="15879" max="15879" width="8.140625" style="109" customWidth="1"/>
    <col min="15880" max="15880" width="8.42578125" style="109" customWidth="1"/>
    <col min="15881" max="15881" width="8.5703125" style="109" customWidth="1"/>
    <col min="15882" max="15882" width="9.5703125" style="109" customWidth="1"/>
    <col min="15883" max="15883" width="9.42578125" style="109" customWidth="1"/>
    <col min="15884" max="15884" width="9.7109375" style="109" customWidth="1"/>
    <col min="15885" max="15885" width="9" style="109" customWidth="1"/>
    <col min="15886" max="15886" width="9.5703125" style="109" customWidth="1"/>
    <col min="15887" max="15888" width="8.85546875" style="109" customWidth="1"/>
    <col min="15889" max="15889" width="9.28515625" style="109" customWidth="1"/>
    <col min="15890" max="15890" width="9.7109375" style="109" customWidth="1"/>
    <col min="15891" max="15891" width="8.42578125" style="109" customWidth="1"/>
    <col min="15892" max="15892" width="7.42578125" style="109" customWidth="1"/>
    <col min="15893" max="15893" width="7.5703125" style="109" customWidth="1"/>
    <col min="15894" max="15894" width="8.140625" style="109" customWidth="1"/>
    <col min="15895" max="15895" width="9" style="109" customWidth="1"/>
    <col min="15896" max="15896" width="9.42578125" style="109" customWidth="1"/>
    <col min="15897" max="15897" width="9.140625" style="109" customWidth="1"/>
    <col min="15898" max="15898" width="9.7109375" style="109" customWidth="1"/>
    <col min="15899" max="15899" width="9.5703125" style="109" customWidth="1"/>
    <col min="15900" max="15900" width="10.140625" style="109" customWidth="1"/>
    <col min="15901" max="15901" width="9.42578125" style="109" customWidth="1"/>
    <col min="15902" max="15902" width="10.28515625" style="109" customWidth="1"/>
    <col min="15903" max="15903" width="12.28515625" style="109" customWidth="1"/>
    <col min="15904" max="16128" width="9.140625" style="109"/>
    <col min="16129" max="16129" width="5.28515625" style="109" customWidth="1"/>
    <col min="16130" max="16130" width="8.140625" style="109" customWidth="1"/>
    <col min="16131" max="16131" width="8.85546875" style="109" customWidth="1"/>
    <col min="16132" max="16132" width="7.85546875" style="109" customWidth="1"/>
    <col min="16133" max="16133" width="8" style="109" customWidth="1"/>
    <col min="16134" max="16134" width="8.42578125" style="109" customWidth="1"/>
    <col min="16135" max="16135" width="8.140625" style="109" customWidth="1"/>
    <col min="16136" max="16136" width="8.42578125" style="109" customWidth="1"/>
    <col min="16137" max="16137" width="8.5703125" style="109" customWidth="1"/>
    <col min="16138" max="16138" width="9.5703125" style="109" customWidth="1"/>
    <col min="16139" max="16139" width="9.42578125" style="109" customWidth="1"/>
    <col min="16140" max="16140" width="9.7109375" style="109" customWidth="1"/>
    <col min="16141" max="16141" width="9" style="109" customWidth="1"/>
    <col min="16142" max="16142" width="9.5703125" style="109" customWidth="1"/>
    <col min="16143" max="16144" width="8.85546875" style="109" customWidth="1"/>
    <col min="16145" max="16145" width="9.28515625" style="109" customWidth="1"/>
    <col min="16146" max="16146" width="9.7109375" style="109" customWidth="1"/>
    <col min="16147" max="16147" width="8.42578125" style="109" customWidth="1"/>
    <col min="16148" max="16148" width="7.42578125" style="109" customWidth="1"/>
    <col min="16149" max="16149" width="7.5703125" style="109" customWidth="1"/>
    <col min="16150" max="16150" width="8.140625" style="109" customWidth="1"/>
    <col min="16151" max="16151" width="9" style="109" customWidth="1"/>
    <col min="16152" max="16152" width="9.42578125" style="109" customWidth="1"/>
    <col min="16153" max="16153" width="9.140625" style="109" customWidth="1"/>
    <col min="16154" max="16154" width="9.7109375" style="109" customWidth="1"/>
    <col min="16155" max="16155" width="9.5703125" style="109" customWidth="1"/>
    <col min="16156" max="16156" width="10.140625" style="109" customWidth="1"/>
    <col min="16157" max="16157" width="9.42578125" style="109" customWidth="1"/>
    <col min="16158" max="16158" width="10.28515625" style="109" customWidth="1"/>
    <col min="16159" max="16159" width="12.28515625" style="109" customWidth="1"/>
    <col min="16160" max="16384" width="9.140625" style="109"/>
  </cols>
  <sheetData>
    <row r="3" spans="1:31" ht="22.5" customHeight="1">
      <c r="A3" s="233" t="s">
        <v>359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</row>
    <row r="4" spans="1:31" ht="36.75" customHeight="1">
      <c r="A4" s="232" t="s">
        <v>0</v>
      </c>
      <c r="B4" s="232" t="s">
        <v>96</v>
      </c>
      <c r="C4" s="232" t="s">
        <v>97</v>
      </c>
      <c r="D4" s="232" t="s">
        <v>98</v>
      </c>
      <c r="E4" s="234" t="s">
        <v>99</v>
      </c>
      <c r="F4" s="234"/>
      <c r="G4" s="234"/>
      <c r="H4" s="234"/>
      <c r="I4" s="234"/>
      <c r="J4" s="232" t="s">
        <v>100</v>
      </c>
      <c r="K4" s="232"/>
      <c r="L4" s="232"/>
      <c r="M4" s="232"/>
      <c r="N4" s="232"/>
      <c r="O4" s="232"/>
      <c r="P4" s="232" t="s">
        <v>101</v>
      </c>
      <c r="Q4" s="232"/>
      <c r="R4" s="232"/>
      <c r="S4" s="232"/>
      <c r="T4" s="232"/>
      <c r="U4" s="232"/>
      <c r="V4" s="232"/>
      <c r="W4" s="232" t="s">
        <v>102</v>
      </c>
      <c r="X4" s="232"/>
      <c r="Y4" s="232"/>
      <c r="Z4" s="232"/>
      <c r="AA4" s="232" t="s">
        <v>103</v>
      </c>
      <c r="AB4" s="232"/>
      <c r="AC4" s="232"/>
      <c r="AD4" s="232" t="s">
        <v>104</v>
      </c>
      <c r="AE4" s="232"/>
    </row>
    <row r="5" spans="1:31" ht="114.75">
      <c r="A5" s="232"/>
      <c r="B5" s="232"/>
      <c r="C5" s="232"/>
      <c r="D5" s="232"/>
      <c r="E5" s="142" t="s">
        <v>105</v>
      </c>
      <c r="F5" s="143" t="s">
        <v>106</v>
      </c>
      <c r="G5" s="143" t="s">
        <v>107</v>
      </c>
      <c r="H5" s="143" t="s">
        <v>108</v>
      </c>
      <c r="I5" s="143" t="s">
        <v>40</v>
      </c>
      <c r="J5" s="143" t="s">
        <v>109</v>
      </c>
      <c r="K5" s="143" t="s">
        <v>358</v>
      </c>
      <c r="L5" s="143" t="s">
        <v>110</v>
      </c>
      <c r="M5" s="143" t="s">
        <v>111</v>
      </c>
      <c r="N5" s="143" t="s">
        <v>356</v>
      </c>
      <c r="O5" s="143" t="s">
        <v>40</v>
      </c>
      <c r="P5" s="143" t="s">
        <v>112</v>
      </c>
      <c r="Q5" s="143" t="s">
        <v>113</v>
      </c>
      <c r="R5" s="143" t="s">
        <v>357</v>
      </c>
      <c r="S5" s="143" t="s">
        <v>110</v>
      </c>
      <c r="T5" s="143" t="s">
        <v>111</v>
      </c>
      <c r="U5" s="143" t="s">
        <v>356</v>
      </c>
      <c r="V5" s="143" t="s">
        <v>40</v>
      </c>
      <c r="W5" s="143" t="s">
        <v>355</v>
      </c>
      <c r="X5" s="143" t="s">
        <v>114</v>
      </c>
      <c r="Y5" s="143" t="s">
        <v>354</v>
      </c>
      <c r="Z5" s="143" t="s">
        <v>40</v>
      </c>
      <c r="AA5" s="143" t="s">
        <v>115</v>
      </c>
      <c r="AB5" s="143" t="s">
        <v>116</v>
      </c>
      <c r="AC5" s="143" t="s">
        <v>117</v>
      </c>
      <c r="AD5" s="143" t="s">
        <v>118</v>
      </c>
      <c r="AE5" s="143" t="s">
        <v>119</v>
      </c>
    </row>
    <row r="6" spans="1:31">
      <c r="A6" s="143">
        <v>1</v>
      </c>
      <c r="B6" s="143">
        <v>2</v>
      </c>
      <c r="C6" s="143">
        <v>3</v>
      </c>
      <c r="D6" s="143">
        <v>4</v>
      </c>
      <c r="E6" s="142">
        <v>5</v>
      </c>
      <c r="F6" s="143">
        <v>6</v>
      </c>
      <c r="G6" s="143">
        <v>7</v>
      </c>
      <c r="H6" s="143">
        <v>8</v>
      </c>
      <c r="I6" s="143">
        <v>9</v>
      </c>
      <c r="J6" s="143">
        <v>10</v>
      </c>
      <c r="K6" s="143">
        <v>11</v>
      </c>
      <c r="L6" s="143">
        <v>12</v>
      </c>
      <c r="M6" s="143">
        <v>13</v>
      </c>
      <c r="N6" s="143">
        <v>14</v>
      </c>
      <c r="O6" s="143">
        <v>15</v>
      </c>
      <c r="P6" s="143">
        <v>16</v>
      </c>
      <c r="Q6" s="143">
        <v>17</v>
      </c>
      <c r="R6" s="143">
        <v>18</v>
      </c>
      <c r="S6" s="143">
        <v>19</v>
      </c>
      <c r="T6" s="143">
        <v>20</v>
      </c>
      <c r="U6" s="143">
        <v>21</v>
      </c>
      <c r="V6" s="143">
        <v>22</v>
      </c>
      <c r="W6" s="143">
        <v>23</v>
      </c>
      <c r="X6" s="143">
        <v>24</v>
      </c>
      <c r="Y6" s="143">
        <v>25</v>
      </c>
      <c r="Z6" s="143">
        <v>26</v>
      </c>
      <c r="AA6" s="143">
        <v>27</v>
      </c>
      <c r="AB6" s="143">
        <v>28</v>
      </c>
      <c r="AC6" s="143">
        <v>29</v>
      </c>
      <c r="AD6" s="143">
        <v>30</v>
      </c>
      <c r="AE6" s="143">
        <v>31</v>
      </c>
    </row>
    <row r="7" spans="1:31">
      <c r="A7" s="144">
        <v>1</v>
      </c>
      <c r="B7" s="116" t="s">
        <v>385</v>
      </c>
      <c r="C7" s="145">
        <v>45669</v>
      </c>
      <c r="D7" s="144"/>
      <c r="E7" s="112" t="s">
        <v>352</v>
      </c>
      <c r="F7" s="144"/>
      <c r="G7" s="112"/>
      <c r="H7" s="144"/>
      <c r="I7" s="144"/>
      <c r="J7" s="144"/>
      <c r="K7" s="112" t="s">
        <v>352</v>
      </c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12" t="s">
        <v>352</v>
      </c>
      <c r="X7" s="144"/>
      <c r="Y7" s="112" t="s">
        <v>352</v>
      </c>
      <c r="Z7" s="144"/>
      <c r="AA7" s="112" t="s">
        <v>352</v>
      </c>
      <c r="AB7" s="144"/>
      <c r="AC7" s="144"/>
      <c r="AD7" s="112" t="s">
        <v>352</v>
      </c>
      <c r="AE7" s="144"/>
    </row>
    <row r="8" spans="1:31">
      <c r="A8" s="144">
        <v>2</v>
      </c>
      <c r="B8" s="116" t="s">
        <v>386</v>
      </c>
      <c r="C8" s="145">
        <v>45671</v>
      </c>
      <c r="D8" s="144"/>
      <c r="E8" s="146"/>
      <c r="F8" s="112" t="s">
        <v>352</v>
      </c>
      <c r="G8" s="112"/>
      <c r="H8" s="144"/>
      <c r="I8" s="144"/>
      <c r="J8" s="144"/>
      <c r="K8" s="112"/>
      <c r="L8" s="112" t="s">
        <v>352</v>
      </c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12"/>
      <c r="X8" s="144"/>
      <c r="Y8" s="144"/>
      <c r="Z8" s="144"/>
      <c r="AA8" s="112" t="s">
        <v>352</v>
      </c>
      <c r="AB8" s="144"/>
      <c r="AC8" s="144"/>
      <c r="AD8" s="112" t="s">
        <v>352</v>
      </c>
      <c r="AE8" s="144"/>
    </row>
    <row r="9" spans="1:31">
      <c r="A9" s="144">
        <v>3</v>
      </c>
      <c r="B9" s="116" t="s">
        <v>387</v>
      </c>
      <c r="C9" s="145">
        <v>45680</v>
      </c>
      <c r="D9" s="111"/>
      <c r="E9" s="112" t="s">
        <v>352</v>
      </c>
      <c r="F9" s="111"/>
      <c r="G9" s="112"/>
      <c r="H9" s="111"/>
      <c r="I9" s="111"/>
      <c r="J9" s="111"/>
      <c r="K9" s="112" t="s">
        <v>352</v>
      </c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2" t="s">
        <v>352</v>
      </c>
      <c r="X9" s="111"/>
      <c r="Y9" s="111"/>
      <c r="Z9" s="111"/>
      <c r="AA9" s="112" t="s">
        <v>352</v>
      </c>
      <c r="AB9" s="111"/>
      <c r="AC9" s="111"/>
      <c r="AD9" s="112" t="s">
        <v>352</v>
      </c>
      <c r="AE9" s="111"/>
    </row>
    <row r="10" spans="1:31">
      <c r="A10" s="144">
        <v>4</v>
      </c>
      <c r="B10" s="116" t="s">
        <v>388</v>
      </c>
      <c r="C10" s="145">
        <v>45684</v>
      </c>
      <c r="D10" s="111"/>
      <c r="E10" s="112" t="s">
        <v>352</v>
      </c>
      <c r="F10" s="111"/>
      <c r="G10" s="112"/>
      <c r="H10" s="111"/>
      <c r="I10" s="111"/>
      <c r="J10" s="111"/>
      <c r="K10" s="112" t="s">
        <v>352</v>
      </c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2" t="s">
        <v>352</v>
      </c>
      <c r="X10" s="111"/>
      <c r="Y10" s="112" t="s">
        <v>352</v>
      </c>
      <c r="Z10" s="111"/>
      <c r="AA10" s="112" t="s">
        <v>352</v>
      </c>
      <c r="AB10" s="111"/>
      <c r="AC10" s="111"/>
      <c r="AD10" s="112" t="s">
        <v>352</v>
      </c>
      <c r="AE10" s="111"/>
    </row>
    <row r="11" spans="1:31">
      <c r="A11" s="144">
        <v>5</v>
      </c>
      <c r="B11" s="116" t="s">
        <v>389</v>
      </c>
      <c r="C11" s="145">
        <v>45689</v>
      </c>
      <c r="D11" s="111"/>
      <c r="E11" s="112" t="s">
        <v>352</v>
      </c>
      <c r="F11" s="111"/>
      <c r="G11" s="112"/>
      <c r="H11" s="111"/>
      <c r="I11" s="111"/>
      <c r="J11" s="111"/>
      <c r="K11" s="112" t="s">
        <v>352</v>
      </c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2" t="s">
        <v>352</v>
      </c>
      <c r="X11" s="111"/>
      <c r="Y11" s="111"/>
      <c r="Z11" s="111"/>
      <c r="AA11" s="112" t="s">
        <v>352</v>
      </c>
      <c r="AB11" s="111"/>
      <c r="AC11" s="111"/>
      <c r="AD11" s="112" t="s">
        <v>352</v>
      </c>
      <c r="AE11" s="111"/>
    </row>
    <row r="12" spans="1:31">
      <c r="A12" s="144">
        <v>6</v>
      </c>
      <c r="B12" s="116" t="s">
        <v>390</v>
      </c>
      <c r="C12" s="145">
        <v>45700</v>
      </c>
      <c r="D12" s="111"/>
      <c r="E12" s="146"/>
      <c r="F12" s="111"/>
      <c r="G12" s="112" t="s">
        <v>352</v>
      </c>
      <c r="H12" s="111"/>
      <c r="I12" s="111"/>
      <c r="J12" s="111"/>
      <c r="K12" s="112" t="s">
        <v>352</v>
      </c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2" t="s">
        <v>352</v>
      </c>
      <c r="X12" s="111"/>
      <c r="Y12" s="112" t="s">
        <v>352</v>
      </c>
      <c r="Z12" s="111"/>
      <c r="AA12" s="112" t="s">
        <v>352</v>
      </c>
      <c r="AB12" s="111"/>
      <c r="AC12" s="111"/>
      <c r="AD12" s="112" t="s">
        <v>352</v>
      </c>
      <c r="AE12" s="111"/>
    </row>
    <row r="13" spans="1:31">
      <c r="A13" s="144">
        <v>7</v>
      </c>
      <c r="B13" s="116" t="s">
        <v>391</v>
      </c>
      <c r="C13" s="145">
        <v>45707</v>
      </c>
      <c r="D13" s="111"/>
      <c r="E13" s="112" t="s">
        <v>352</v>
      </c>
      <c r="F13" s="111"/>
      <c r="G13" s="112"/>
      <c r="H13" s="111"/>
      <c r="I13" s="111"/>
      <c r="J13" s="111"/>
      <c r="K13" s="112" t="s">
        <v>352</v>
      </c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2" t="s">
        <v>352</v>
      </c>
      <c r="X13" s="111"/>
      <c r="Y13" s="112" t="s">
        <v>352</v>
      </c>
      <c r="Z13" s="111"/>
      <c r="AA13" s="112" t="s">
        <v>352</v>
      </c>
      <c r="AB13" s="111"/>
      <c r="AC13" s="111"/>
      <c r="AD13" s="112" t="s">
        <v>352</v>
      </c>
      <c r="AE13" s="111"/>
    </row>
    <row r="14" spans="1:31">
      <c r="A14" s="144">
        <v>8</v>
      </c>
      <c r="B14" s="116" t="s">
        <v>392</v>
      </c>
      <c r="C14" s="145">
        <v>45712</v>
      </c>
      <c r="D14" s="111"/>
      <c r="E14" s="112" t="s">
        <v>352</v>
      </c>
      <c r="F14" s="112"/>
      <c r="G14" s="112"/>
      <c r="H14" s="111"/>
      <c r="I14" s="111"/>
      <c r="J14" s="111"/>
      <c r="K14" s="112"/>
      <c r="L14" s="112" t="s">
        <v>352</v>
      </c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2"/>
      <c r="X14" s="111"/>
      <c r="Y14" s="111"/>
      <c r="Z14" s="111"/>
      <c r="AA14" s="112" t="s">
        <v>352</v>
      </c>
      <c r="AB14" s="111"/>
      <c r="AC14" s="111"/>
      <c r="AD14" s="112" t="s">
        <v>352</v>
      </c>
      <c r="AE14" s="111"/>
    </row>
    <row r="15" spans="1:31">
      <c r="A15" s="144">
        <v>9</v>
      </c>
      <c r="B15" s="116" t="s">
        <v>393</v>
      </c>
      <c r="C15" s="145">
        <v>45712</v>
      </c>
      <c r="D15" s="111"/>
      <c r="E15" s="146" t="s">
        <v>352</v>
      </c>
      <c r="F15" s="112"/>
      <c r="G15" s="112"/>
      <c r="H15" s="111"/>
      <c r="I15" s="111"/>
      <c r="J15" s="111"/>
      <c r="K15" s="112"/>
      <c r="L15" s="112" t="s">
        <v>352</v>
      </c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2"/>
      <c r="X15" s="111"/>
      <c r="Y15" s="111"/>
      <c r="Z15" s="111"/>
      <c r="AA15" s="112" t="s">
        <v>352</v>
      </c>
      <c r="AB15" s="111"/>
      <c r="AC15" s="111"/>
      <c r="AD15" s="112" t="s">
        <v>352</v>
      </c>
      <c r="AE15" s="111"/>
    </row>
    <row r="16" spans="1:31">
      <c r="A16" s="144">
        <v>10</v>
      </c>
      <c r="B16" s="116" t="s">
        <v>394</v>
      </c>
      <c r="C16" s="145">
        <v>45717</v>
      </c>
      <c r="D16" s="111"/>
      <c r="E16" s="146"/>
      <c r="F16" s="112" t="s">
        <v>352</v>
      </c>
      <c r="G16" s="112"/>
      <c r="H16" s="111"/>
      <c r="I16" s="111"/>
      <c r="J16" s="111"/>
      <c r="K16" s="112"/>
      <c r="L16" s="112" t="s">
        <v>352</v>
      </c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2"/>
      <c r="X16" s="111"/>
      <c r="Y16" s="111"/>
      <c r="Z16" s="111"/>
      <c r="AA16" s="112" t="s">
        <v>352</v>
      </c>
      <c r="AB16" s="111"/>
      <c r="AC16" s="111"/>
      <c r="AD16" s="112" t="s">
        <v>352</v>
      </c>
      <c r="AE16" s="111"/>
    </row>
    <row r="17" spans="1:31">
      <c r="A17" s="144">
        <v>11</v>
      </c>
      <c r="B17" s="116" t="s">
        <v>395</v>
      </c>
      <c r="C17" s="145">
        <v>45719</v>
      </c>
      <c r="D17" s="111"/>
      <c r="E17" s="112" t="s">
        <v>352</v>
      </c>
      <c r="F17" s="112"/>
      <c r="H17" s="111"/>
      <c r="I17" s="111"/>
      <c r="J17" s="111"/>
      <c r="K17" s="112"/>
      <c r="L17" s="112" t="s">
        <v>352</v>
      </c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2"/>
      <c r="X17" s="111"/>
      <c r="Y17" s="111"/>
      <c r="Z17" s="111"/>
      <c r="AA17" s="112" t="s">
        <v>352</v>
      </c>
      <c r="AB17" s="111"/>
      <c r="AC17" s="111"/>
      <c r="AD17" s="112" t="s">
        <v>352</v>
      </c>
      <c r="AE17" s="111"/>
    </row>
    <row r="18" spans="1:31">
      <c r="A18" s="144">
        <v>12</v>
      </c>
      <c r="B18" s="116" t="s">
        <v>396</v>
      </c>
      <c r="C18" s="145">
        <v>45722</v>
      </c>
      <c r="D18" s="111"/>
      <c r="E18" s="146"/>
      <c r="F18" s="112" t="s">
        <v>352</v>
      </c>
      <c r="G18" s="112"/>
      <c r="H18" s="111"/>
      <c r="I18" s="111"/>
      <c r="J18" s="111"/>
      <c r="K18" s="112"/>
      <c r="L18" s="112" t="s">
        <v>352</v>
      </c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  <c r="X18" s="111"/>
      <c r="Y18" s="111"/>
      <c r="Z18" s="111"/>
      <c r="AA18" s="112" t="s">
        <v>352</v>
      </c>
      <c r="AB18" s="111"/>
      <c r="AC18" s="111"/>
      <c r="AD18" s="112" t="s">
        <v>352</v>
      </c>
      <c r="AE18" s="111"/>
    </row>
    <row r="19" spans="1:31">
      <c r="A19" s="144">
        <v>13</v>
      </c>
      <c r="B19" s="116" t="s">
        <v>397</v>
      </c>
      <c r="C19" s="145">
        <v>45723</v>
      </c>
      <c r="D19" s="111"/>
      <c r="E19" s="146" t="s">
        <v>352</v>
      </c>
      <c r="F19" s="112"/>
      <c r="G19" s="112"/>
      <c r="H19" s="111"/>
      <c r="I19" s="111"/>
      <c r="J19" s="111"/>
      <c r="K19" s="112"/>
      <c r="L19" s="112" t="s">
        <v>352</v>
      </c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2"/>
      <c r="X19" s="111"/>
      <c r="Y19" s="111"/>
      <c r="Z19" s="111"/>
      <c r="AA19" s="112" t="s">
        <v>352</v>
      </c>
      <c r="AB19" s="111"/>
      <c r="AC19" s="111"/>
      <c r="AD19" s="112" t="s">
        <v>352</v>
      </c>
      <c r="AE19" s="111"/>
    </row>
    <row r="20" spans="1:31">
      <c r="A20" s="144">
        <v>14</v>
      </c>
      <c r="B20" s="116" t="s">
        <v>398</v>
      </c>
      <c r="C20" s="145">
        <v>45726</v>
      </c>
      <c r="D20" s="111"/>
      <c r="E20" s="112" t="s">
        <v>352</v>
      </c>
      <c r="F20" s="111"/>
      <c r="G20" s="112"/>
      <c r="H20" s="111"/>
      <c r="I20" s="111"/>
      <c r="J20" s="111"/>
      <c r="K20" s="112" t="s">
        <v>352</v>
      </c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2" t="s">
        <v>352</v>
      </c>
      <c r="X20" s="111"/>
      <c r="Y20" s="111"/>
      <c r="Z20" s="111"/>
      <c r="AA20" s="112" t="s">
        <v>352</v>
      </c>
      <c r="AB20" s="111"/>
      <c r="AC20" s="111"/>
      <c r="AD20" s="112" t="s">
        <v>352</v>
      </c>
      <c r="AE20" s="111"/>
    </row>
    <row r="21" spans="1:31">
      <c r="A21" s="144">
        <v>15</v>
      </c>
      <c r="B21" s="116" t="s">
        <v>399</v>
      </c>
      <c r="C21" s="145">
        <v>45729</v>
      </c>
      <c r="D21" s="111"/>
      <c r="E21" s="146"/>
      <c r="F21" s="111"/>
      <c r="G21" s="112" t="s">
        <v>352</v>
      </c>
      <c r="H21" s="111"/>
      <c r="I21" s="111"/>
      <c r="J21" s="111"/>
      <c r="K21" s="112" t="s">
        <v>352</v>
      </c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2" t="s">
        <v>352</v>
      </c>
      <c r="X21" s="111"/>
      <c r="Y21" s="112" t="s">
        <v>352</v>
      </c>
      <c r="Z21" s="111"/>
      <c r="AA21" s="112" t="s">
        <v>352</v>
      </c>
      <c r="AB21" s="111"/>
      <c r="AC21" s="111"/>
      <c r="AD21" s="112" t="s">
        <v>352</v>
      </c>
      <c r="AE21" s="111"/>
    </row>
    <row r="22" spans="1:31">
      <c r="A22" s="144">
        <v>16</v>
      </c>
      <c r="B22" s="116" t="s">
        <v>400</v>
      </c>
      <c r="C22" s="145">
        <v>45731</v>
      </c>
      <c r="D22" s="111"/>
      <c r="E22" s="112" t="s">
        <v>352</v>
      </c>
      <c r="F22" s="111"/>
      <c r="G22" s="112"/>
      <c r="H22" s="111"/>
      <c r="I22" s="111"/>
      <c r="J22" s="111"/>
      <c r="K22" s="112" t="s">
        <v>352</v>
      </c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2" t="s">
        <v>352</v>
      </c>
      <c r="X22" s="111"/>
      <c r="Y22" s="111"/>
      <c r="Z22" s="111"/>
      <c r="AA22" s="112" t="s">
        <v>352</v>
      </c>
      <c r="AB22" s="111"/>
      <c r="AC22" s="111"/>
      <c r="AD22" s="112" t="s">
        <v>352</v>
      </c>
      <c r="AE22" s="111"/>
    </row>
    <row r="23" spans="1:31">
      <c r="A23" s="144">
        <v>17</v>
      </c>
      <c r="B23" s="116" t="s">
        <v>401</v>
      </c>
      <c r="C23" s="145">
        <v>45732</v>
      </c>
      <c r="D23" s="111"/>
      <c r="E23" s="146"/>
      <c r="F23" s="111"/>
      <c r="G23" s="112" t="s">
        <v>352</v>
      </c>
      <c r="H23" s="111"/>
      <c r="I23" s="111"/>
      <c r="J23" s="111"/>
      <c r="K23" s="112" t="s">
        <v>352</v>
      </c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2" t="s">
        <v>352</v>
      </c>
      <c r="X23" s="111"/>
      <c r="Y23" s="111"/>
      <c r="Z23" s="111"/>
      <c r="AA23" s="112" t="s">
        <v>352</v>
      </c>
      <c r="AB23" s="111"/>
      <c r="AC23" s="111"/>
      <c r="AD23" s="112" t="s">
        <v>352</v>
      </c>
      <c r="AE23" s="111"/>
    </row>
    <row r="24" spans="1:31">
      <c r="A24" s="144">
        <v>18</v>
      </c>
      <c r="B24" s="116" t="s">
        <v>402</v>
      </c>
      <c r="C24" s="145">
        <v>45733</v>
      </c>
      <c r="D24" s="111"/>
      <c r="E24" s="112" t="s">
        <v>352</v>
      </c>
      <c r="F24" s="111"/>
      <c r="G24" s="112"/>
      <c r="H24" s="111"/>
      <c r="I24" s="111"/>
      <c r="J24" s="111"/>
      <c r="K24" s="112" t="s">
        <v>352</v>
      </c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2" t="s">
        <v>352</v>
      </c>
      <c r="X24" s="111"/>
      <c r="Y24" s="112" t="s">
        <v>352</v>
      </c>
      <c r="Z24" s="111"/>
      <c r="AA24" s="112" t="s">
        <v>352</v>
      </c>
      <c r="AB24" s="111"/>
      <c r="AC24" s="111"/>
      <c r="AD24" s="112" t="s">
        <v>352</v>
      </c>
      <c r="AE24" s="111"/>
    </row>
    <row r="25" spans="1:31">
      <c r="A25" s="144">
        <v>19</v>
      </c>
      <c r="B25" s="116" t="s">
        <v>403</v>
      </c>
      <c r="C25" s="145">
        <v>45737</v>
      </c>
      <c r="D25" s="111"/>
      <c r="E25" s="146"/>
      <c r="F25" s="112" t="s">
        <v>352</v>
      </c>
      <c r="G25" s="112"/>
      <c r="H25" s="111"/>
      <c r="I25" s="111"/>
      <c r="J25" s="111"/>
      <c r="K25" s="112"/>
      <c r="L25" s="112" t="s">
        <v>352</v>
      </c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2"/>
      <c r="X25" s="111"/>
      <c r="Y25" s="111"/>
      <c r="Z25" s="111"/>
      <c r="AA25" s="112" t="s">
        <v>352</v>
      </c>
      <c r="AB25" s="111"/>
      <c r="AC25" s="111"/>
      <c r="AD25" s="112" t="s">
        <v>352</v>
      </c>
      <c r="AE25" s="111"/>
    </row>
    <row r="26" spans="1:31">
      <c r="A26" s="144">
        <v>20</v>
      </c>
      <c r="B26" s="116" t="s">
        <v>404</v>
      </c>
      <c r="C26" s="145">
        <v>45738</v>
      </c>
      <c r="D26" s="111"/>
      <c r="E26" s="146"/>
      <c r="G26" s="112" t="s">
        <v>352</v>
      </c>
      <c r="H26" s="111"/>
      <c r="I26" s="111"/>
      <c r="J26" s="111"/>
      <c r="K26" s="112"/>
      <c r="L26" s="112" t="s">
        <v>352</v>
      </c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2"/>
      <c r="X26" s="111"/>
      <c r="Y26" s="111"/>
      <c r="Z26" s="111"/>
      <c r="AA26" s="112" t="s">
        <v>352</v>
      </c>
      <c r="AB26" s="111"/>
      <c r="AC26" s="111"/>
      <c r="AD26" s="112" t="s">
        <v>352</v>
      </c>
      <c r="AE26" s="111"/>
    </row>
    <row r="27" spans="1:31">
      <c r="A27" s="144">
        <v>21</v>
      </c>
      <c r="B27" s="116" t="s">
        <v>405</v>
      </c>
      <c r="C27" s="145">
        <v>45744</v>
      </c>
      <c r="D27" s="111"/>
      <c r="E27" s="112" t="s">
        <v>352</v>
      </c>
      <c r="F27" s="111"/>
      <c r="G27" s="112"/>
      <c r="H27" s="111"/>
      <c r="I27" s="111"/>
      <c r="J27" s="111"/>
      <c r="K27" s="112" t="s">
        <v>352</v>
      </c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2" t="s">
        <v>352</v>
      </c>
      <c r="X27" s="111"/>
      <c r="Y27" s="111"/>
      <c r="Z27" s="111"/>
      <c r="AA27" s="112" t="s">
        <v>352</v>
      </c>
      <c r="AB27" s="111"/>
      <c r="AC27" s="111"/>
      <c r="AD27" s="112" t="s">
        <v>352</v>
      </c>
      <c r="AE27" s="111"/>
    </row>
    <row r="28" spans="1:31">
      <c r="A28" s="144">
        <v>22</v>
      </c>
      <c r="B28" s="116" t="s">
        <v>406</v>
      </c>
      <c r="C28" s="145">
        <v>45745</v>
      </c>
      <c r="D28" s="111"/>
      <c r="E28" s="112" t="s">
        <v>352</v>
      </c>
      <c r="F28" s="111"/>
      <c r="G28" s="112"/>
      <c r="H28" s="111"/>
      <c r="I28" s="111"/>
      <c r="J28" s="111"/>
      <c r="K28" s="112" t="s">
        <v>352</v>
      </c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2" t="s">
        <v>352</v>
      </c>
      <c r="X28" s="111"/>
      <c r="Y28" s="111"/>
      <c r="Z28" s="111"/>
      <c r="AA28" s="112" t="s">
        <v>352</v>
      </c>
      <c r="AB28" s="111"/>
      <c r="AC28" s="111"/>
      <c r="AD28" s="112" t="s">
        <v>352</v>
      </c>
      <c r="AE28" s="111"/>
    </row>
    <row r="29" spans="1:31">
      <c r="A29" s="144">
        <v>23</v>
      </c>
      <c r="B29" s="116" t="s">
        <v>407</v>
      </c>
      <c r="C29" s="145">
        <v>45751</v>
      </c>
      <c r="D29" s="111"/>
      <c r="E29" s="112" t="s">
        <v>352</v>
      </c>
      <c r="F29" s="111"/>
      <c r="G29" s="112"/>
      <c r="H29" s="111"/>
      <c r="I29" s="111"/>
      <c r="J29" s="111"/>
      <c r="K29" s="112" t="s">
        <v>352</v>
      </c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2" t="s">
        <v>352</v>
      </c>
      <c r="X29" s="111"/>
      <c r="Y29" s="111"/>
      <c r="Z29" s="111"/>
      <c r="AA29" s="112" t="s">
        <v>352</v>
      </c>
      <c r="AB29" s="111"/>
      <c r="AC29" s="111"/>
      <c r="AD29" s="112" t="s">
        <v>352</v>
      </c>
      <c r="AE29" s="111"/>
    </row>
    <row r="30" spans="1:31">
      <c r="A30" s="144">
        <v>24</v>
      </c>
      <c r="B30" s="116" t="s">
        <v>408</v>
      </c>
      <c r="C30" s="145">
        <v>45751</v>
      </c>
      <c r="D30" s="111"/>
      <c r="E30" s="112" t="s">
        <v>352</v>
      </c>
      <c r="F30" s="111"/>
      <c r="G30" s="112"/>
      <c r="H30" s="111"/>
      <c r="I30" s="111"/>
      <c r="J30" s="111"/>
      <c r="K30" s="112" t="s">
        <v>352</v>
      </c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2" t="s">
        <v>352</v>
      </c>
      <c r="X30" s="111"/>
      <c r="Y30" s="112" t="s">
        <v>352</v>
      </c>
      <c r="Z30" s="111"/>
      <c r="AA30" s="112" t="s">
        <v>352</v>
      </c>
      <c r="AB30" s="111"/>
      <c r="AC30" s="111"/>
      <c r="AD30" s="112" t="s">
        <v>352</v>
      </c>
      <c r="AE30" s="111"/>
    </row>
    <row r="31" spans="1:31">
      <c r="A31" s="144">
        <v>25</v>
      </c>
      <c r="B31" s="116" t="s">
        <v>409</v>
      </c>
      <c r="C31" s="145">
        <v>45752</v>
      </c>
      <c r="D31" s="111"/>
      <c r="E31" s="146" t="s">
        <v>352</v>
      </c>
      <c r="F31" s="112"/>
      <c r="G31" s="112"/>
      <c r="H31" s="111"/>
      <c r="I31" s="111"/>
      <c r="J31" s="111"/>
      <c r="K31" s="112"/>
      <c r="L31" s="112" t="s">
        <v>352</v>
      </c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2"/>
      <c r="X31" s="111"/>
      <c r="Y31" s="111"/>
      <c r="Z31" s="111"/>
      <c r="AA31" s="112" t="s">
        <v>352</v>
      </c>
      <c r="AB31" s="111"/>
      <c r="AC31" s="111"/>
      <c r="AD31" s="112" t="s">
        <v>352</v>
      </c>
      <c r="AE31" s="111"/>
    </row>
    <row r="32" spans="1:31">
      <c r="A32" s="144">
        <v>26</v>
      </c>
      <c r="B32" s="116" t="s">
        <v>410</v>
      </c>
      <c r="C32" s="145">
        <v>45753</v>
      </c>
      <c r="D32" s="111"/>
      <c r="E32" s="146"/>
      <c r="F32" s="111"/>
      <c r="G32" s="112" t="s">
        <v>352</v>
      </c>
      <c r="H32" s="111"/>
      <c r="I32" s="111"/>
      <c r="J32" s="111"/>
      <c r="K32" s="112" t="s">
        <v>352</v>
      </c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2" t="s">
        <v>352</v>
      </c>
      <c r="X32" s="111"/>
      <c r="Y32" s="112" t="s">
        <v>352</v>
      </c>
      <c r="Z32" s="111"/>
      <c r="AA32" s="112" t="s">
        <v>352</v>
      </c>
      <c r="AB32" s="111"/>
      <c r="AC32" s="111"/>
      <c r="AD32" s="112" t="s">
        <v>352</v>
      </c>
      <c r="AE32" s="111"/>
    </row>
    <row r="33" spans="1:31">
      <c r="A33" s="144">
        <v>27</v>
      </c>
      <c r="B33" s="116" t="s">
        <v>411</v>
      </c>
      <c r="C33" s="145">
        <v>45758</v>
      </c>
      <c r="D33" s="111"/>
      <c r="E33" s="112" t="s">
        <v>352</v>
      </c>
      <c r="F33" s="111"/>
      <c r="G33" s="112"/>
      <c r="H33" s="111"/>
      <c r="I33" s="111"/>
      <c r="J33" s="111"/>
      <c r="K33" s="112" t="s">
        <v>352</v>
      </c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2" t="s">
        <v>352</v>
      </c>
      <c r="X33" s="111"/>
      <c r="Y33" s="111"/>
      <c r="Z33" s="111"/>
      <c r="AA33" s="112" t="s">
        <v>352</v>
      </c>
      <c r="AB33" s="111"/>
      <c r="AC33" s="111"/>
      <c r="AD33" s="112" t="s">
        <v>352</v>
      </c>
      <c r="AE33" s="111"/>
    </row>
    <row r="34" spans="1:31">
      <c r="A34" s="144">
        <v>28</v>
      </c>
      <c r="B34" s="116" t="s">
        <v>412</v>
      </c>
      <c r="C34" s="145">
        <v>45782</v>
      </c>
      <c r="D34" s="111"/>
      <c r="E34" s="112" t="s">
        <v>352</v>
      </c>
      <c r="F34" s="112"/>
      <c r="G34" s="112"/>
      <c r="H34" s="111"/>
      <c r="I34" s="111"/>
      <c r="J34" s="111"/>
      <c r="K34" s="112"/>
      <c r="L34" s="112" t="s">
        <v>352</v>
      </c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2"/>
      <c r="X34" s="111"/>
      <c r="Y34" s="111"/>
      <c r="Z34" s="111"/>
      <c r="AA34" s="112" t="s">
        <v>352</v>
      </c>
      <c r="AB34" s="111"/>
      <c r="AC34" s="111"/>
      <c r="AD34" s="112" t="s">
        <v>352</v>
      </c>
      <c r="AE34" s="111"/>
    </row>
    <row r="35" spans="1:31">
      <c r="A35" s="144">
        <v>29</v>
      </c>
      <c r="B35" s="116" t="s">
        <v>413</v>
      </c>
      <c r="C35" s="145">
        <v>45783</v>
      </c>
      <c r="D35" s="111"/>
      <c r="E35" s="112" t="s">
        <v>352</v>
      </c>
      <c r="F35" s="111"/>
      <c r="G35" s="112"/>
      <c r="H35" s="111"/>
      <c r="I35" s="111"/>
      <c r="J35" s="111"/>
      <c r="K35" s="112" t="s">
        <v>352</v>
      </c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2" t="s">
        <v>352</v>
      </c>
      <c r="X35" s="111"/>
      <c r="Y35" s="112" t="s">
        <v>352</v>
      </c>
      <c r="Z35" s="111"/>
      <c r="AA35" s="112" t="s">
        <v>352</v>
      </c>
      <c r="AB35" s="111"/>
      <c r="AC35" s="111"/>
      <c r="AD35" s="112" t="s">
        <v>352</v>
      </c>
      <c r="AE35" s="111"/>
    </row>
    <row r="36" spans="1:31">
      <c r="A36" s="144">
        <v>30</v>
      </c>
      <c r="B36" s="116" t="s">
        <v>414</v>
      </c>
      <c r="C36" s="145">
        <v>45784</v>
      </c>
      <c r="D36" s="111"/>
      <c r="E36" s="146"/>
      <c r="F36" s="112" t="s">
        <v>352</v>
      </c>
      <c r="G36" s="112"/>
      <c r="H36" s="111"/>
      <c r="I36" s="111"/>
      <c r="J36" s="111"/>
      <c r="K36" s="112"/>
      <c r="L36" s="112" t="s">
        <v>352</v>
      </c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2"/>
      <c r="X36" s="111"/>
      <c r="Y36" s="111"/>
      <c r="Z36" s="111"/>
      <c r="AA36" s="112" t="s">
        <v>352</v>
      </c>
      <c r="AB36" s="111"/>
      <c r="AC36" s="111"/>
      <c r="AD36" s="112" t="s">
        <v>352</v>
      </c>
      <c r="AE36" s="111"/>
    </row>
    <row r="37" spans="1:31">
      <c r="A37" s="144">
        <v>31</v>
      </c>
      <c r="B37" s="116" t="s">
        <v>415</v>
      </c>
      <c r="C37" s="145">
        <v>45800</v>
      </c>
      <c r="D37" s="111"/>
      <c r="E37" s="112" t="s">
        <v>352</v>
      </c>
      <c r="F37" s="111"/>
      <c r="G37" s="112"/>
      <c r="H37" s="111"/>
      <c r="I37" s="111"/>
      <c r="J37" s="111"/>
      <c r="K37" s="112" t="s">
        <v>352</v>
      </c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2" t="s">
        <v>352</v>
      </c>
      <c r="X37" s="111"/>
      <c r="Y37" s="111"/>
      <c r="Z37" s="111"/>
      <c r="AA37" s="112" t="s">
        <v>352</v>
      </c>
      <c r="AB37" s="111"/>
      <c r="AC37" s="111"/>
      <c r="AD37" s="112" t="s">
        <v>352</v>
      </c>
      <c r="AE37" s="111"/>
    </row>
    <row r="38" spans="1:31">
      <c r="A38" s="144">
        <v>32</v>
      </c>
      <c r="B38" s="116" t="s">
        <v>416</v>
      </c>
      <c r="C38" s="145">
        <v>45804</v>
      </c>
      <c r="D38" s="111"/>
      <c r="E38" s="146"/>
      <c r="F38" s="112" t="s">
        <v>352</v>
      </c>
      <c r="G38" s="112"/>
      <c r="H38" s="111"/>
      <c r="I38" s="111"/>
      <c r="J38" s="111"/>
      <c r="K38" s="112"/>
      <c r="L38" s="112" t="s">
        <v>352</v>
      </c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2"/>
      <c r="X38" s="111"/>
      <c r="Y38" s="111"/>
      <c r="Z38" s="111"/>
      <c r="AA38" s="112" t="s">
        <v>352</v>
      </c>
      <c r="AB38" s="111"/>
      <c r="AC38" s="111"/>
      <c r="AD38" s="112" t="s">
        <v>352</v>
      </c>
      <c r="AE38" s="111"/>
    </row>
    <row r="39" spans="1:31">
      <c r="A39" s="144">
        <v>33</v>
      </c>
      <c r="B39" s="116" t="s">
        <v>417</v>
      </c>
      <c r="C39" s="145" t="s">
        <v>353</v>
      </c>
      <c r="D39" s="111"/>
      <c r="E39" s="146" t="s">
        <v>352</v>
      </c>
      <c r="F39" s="112"/>
      <c r="G39" s="112"/>
      <c r="H39" s="111"/>
      <c r="I39" s="111"/>
      <c r="J39" s="111"/>
      <c r="K39" s="112"/>
      <c r="L39" s="112" t="s">
        <v>352</v>
      </c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2"/>
      <c r="X39" s="111"/>
      <c r="Y39" s="111"/>
      <c r="Z39" s="111"/>
      <c r="AA39" s="112" t="s">
        <v>352</v>
      </c>
      <c r="AB39" s="111"/>
      <c r="AC39" s="111"/>
      <c r="AD39" s="112" t="s">
        <v>352</v>
      </c>
      <c r="AE39" s="111"/>
    </row>
    <row r="40" spans="1:31">
      <c r="A40" s="144">
        <v>34</v>
      </c>
      <c r="B40" s="116" t="s">
        <v>418</v>
      </c>
      <c r="C40" s="145">
        <v>45805</v>
      </c>
      <c r="D40" s="111"/>
      <c r="E40" s="146"/>
      <c r="F40" s="112" t="s">
        <v>352</v>
      </c>
      <c r="G40" s="112"/>
      <c r="H40" s="111"/>
      <c r="I40" s="111"/>
      <c r="J40" s="111"/>
      <c r="K40" s="112"/>
      <c r="L40" s="112" t="s">
        <v>352</v>
      </c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2"/>
      <c r="X40" s="111"/>
      <c r="Y40" s="111"/>
      <c r="Z40" s="111"/>
      <c r="AA40" s="112" t="s">
        <v>352</v>
      </c>
      <c r="AB40" s="111"/>
      <c r="AC40" s="111"/>
      <c r="AD40" s="112" t="s">
        <v>352</v>
      </c>
      <c r="AE40" s="111"/>
    </row>
    <row r="41" spans="1:31">
      <c r="A41" s="144">
        <v>35</v>
      </c>
      <c r="B41" s="116" t="s">
        <v>419</v>
      </c>
      <c r="C41" s="145">
        <v>45806</v>
      </c>
      <c r="D41" s="111"/>
      <c r="E41" s="112" t="s">
        <v>352</v>
      </c>
      <c r="F41" s="111"/>
      <c r="G41" s="112"/>
      <c r="H41" s="111"/>
      <c r="I41" s="111"/>
      <c r="J41" s="111"/>
      <c r="K41" s="112" t="s">
        <v>352</v>
      </c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2" t="s">
        <v>352</v>
      </c>
      <c r="X41" s="111"/>
      <c r="Y41" s="111"/>
      <c r="Z41" s="111"/>
      <c r="AA41" s="112" t="s">
        <v>352</v>
      </c>
      <c r="AB41" s="111"/>
      <c r="AC41" s="111"/>
      <c r="AD41" s="112" t="s">
        <v>352</v>
      </c>
      <c r="AE41" s="111"/>
    </row>
    <row r="42" spans="1:31">
      <c r="A42" s="144">
        <v>36</v>
      </c>
      <c r="B42" s="116" t="s">
        <v>420</v>
      </c>
      <c r="C42" s="145">
        <v>45811</v>
      </c>
      <c r="D42" s="111"/>
      <c r="E42" s="112" t="s">
        <v>352</v>
      </c>
      <c r="F42" s="111"/>
      <c r="G42" s="112"/>
      <c r="H42" s="111"/>
      <c r="I42" s="111"/>
      <c r="J42" s="111"/>
      <c r="K42" s="112" t="s">
        <v>352</v>
      </c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2" t="s">
        <v>352</v>
      </c>
      <c r="X42" s="111"/>
      <c r="Y42" s="112" t="s">
        <v>352</v>
      </c>
      <c r="Z42" s="111"/>
      <c r="AA42" s="112" t="s">
        <v>352</v>
      </c>
      <c r="AB42" s="111"/>
      <c r="AC42" s="111"/>
      <c r="AD42" s="112" t="s">
        <v>352</v>
      </c>
      <c r="AE42" s="111"/>
    </row>
    <row r="43" spans="1:31">
      <c r="A43" s="144">
        <v>37</v>
      </c>
      <c r="B43" s="116" t="s">
        <v>421</v>
      </c>
      <c r="C43" s="145">
        <v>45812</v>
      </c>
      <c r="D43" s="111"/>
      <c r="E43" s="146"/>
      <c r="F43" s="112"/>
      <c r="G43" s="112" t="s">
        <v>352</v>
      </c>
      <c r="H43" s="111"/>
      <c r="I43" s="111"/>
      <c r="J43" s="111"/>
      <c r="K43" s="112" t="s">
        <v>352</v>
      </c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2" t="s">
        <v>352</v>
      </c>
      <c r="X43" s="111"/>
      <c r="Y43" s="111"/>
      <c r="Z43" s="111"/>
      <c r="AA43" s="112" t="s">
        <v>352</v>
      </c>
      <c r="AB43" s="111"/>
      <c r="AC43" s="111"/>
      <c r="AD43" s="112" t="s">
        <v>352</v>
      </c>
      <c r="AE43" s="111"/>
    </row>
    <row r="44" spans="1:31">
      <c r="A44" s="144">
        <v>38</v>
      </c>
      <c r="B44" s="116" t="s">
        <v>422</v>
      </c>
      <c r="C44" s="145">
        <v>45812</v>
      </c>
      <c r="D44" s="111"/>
      <c r="E44" s="147"/>
      <c r="F44" s="112" t="s">
        <v>352</v>
      </c>
      <c r="G44" s="112"/>
      <c r="H44" s="111"/>
      <c r="I44" s="111"/>
      <c r="J44" s="111"/>
      <c r="K44" s="112"/>
      <c r="L44" s="112" t="s">
        <v>352</v>
      </c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2"/>
      <c r="X44" s="111"/>
      <c r="Y44" s="111"/>
      <c r="Z44" s="111"/>
      <c r="AA44" s="112" t="s">
        <v>352</v>
      </c>
      <c r="AB44" s="111"/>
      <c r="AC44" s="111"/>
      <c r="AD44" s="112" t="s">
        <v>352</v>
      </c>
      <c r="AE44" s="111"/>
    </row>
    <row r="45" spans="1:31">
      <c r="A45" s="144">
        <v>39</v>
      </c>
      <c r="B45" s="116" t="s">
        <v>423</v>
      </c>
      <c r="C45" s="145">
        <v>45822</v>
      </c>
      <c r="D45" s="111"/>
      <c r="E45" s="112" t="s">
        <v>352</v>
      </c>
      <c r="F45" s="112"/>
      <c r="H45" s="111"/>
      <c r="I45" s="111"/>
      <c r="J45" s="111"/>
      <c r="K45" s="112"/>
      <c r="L45" s="112" t="s">
        <v>352</v>
      </c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2"/>
      <c r="X45" s="111"/>
      <c r="Y45" s="111"/>
      <c r="Z45" s="111"/>
      <c r="AA45" s="112" t="s">
        <v>352</v>
      </c>
      <c r="AB45" s="111"/>
      <c r="AC45" s="111"/>
      <c r="AD45" s="112" t="s">
        <v>352</v>
      </c>
      <c r="AE45" s="111"/>
    </row>
    <row r="46" spans="1:31">
      <c r="A46" s="144">
        <v>40</v>
      </c>
      <c r="B46" s="116" t="s">
        <v>424</v>
      </c>
      <c r="C46" s="145">
        <v>45826</v>
      </c>
      <c r="D46" s="111"/>
      <c r="E46" s="112" t="s">
        <v>352</v>
      </c>
      <c r="F46" s="111"/>
      <c r="G46" s="112"/>
      <c r="H46" s="111"/>
      <c r="I46" s="111"/>
      <c r="J46" s="111"/>
      <c r="K46" s="112" t="s">
        <v>352</v>
      </c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2" t="s">
        <v>352</v>
      </c>
      <c r="X46" s="111"/>
      <c r="Y46" s="111"/>
      <c r="Z46" s="111"/>
      <c r="AA46" s="112" t="s">
        <v>352</v>
      </c>
      <c r="AB46" s="111"/>
      <c r="AC46" s="111"/>
      <c r="AD46" s="112" t="s">
        <v>352</v>
      </c>
      <c r="AE46" s="111"/>
    </row>
    <row r="47" spans="1:31">
      <c r="A47" s="144">
        <v>41</v>
      </c>
      <c r="B47" s="116" t="s">
        <v>425</v>
      </c>
      <c r="C47" s="145">
        <v>45828</v>
      </c>
      <c r="D47" s="111"/>
      <c r="E47" s="146"/>
      <c r="F47" s="112" t="s">
        <v>352</v>
      </c>
      <c r="G47" s="112"/>
      <c r="H47" s="111"/>
      <c r="I47" s="111"/>
      <c r="J47" s="111"/>
      <c r="K47" s="112"/>
      <c r="L47" s="112" t="s">
        <v>352</v>
      </c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2"/>
      <c r="X47" s="111"/>
      <c r="Y47" s="111"/>
      <c r="Z47" s="111"/>
      <c r="AA47" s="112" t="s">
        <v>352</v>
      </c>
      <c r="AB47" s="111"/>
      <c r="AC47" s="111"/>
      <c r="AD47" s="112" t="s">
        <v>352</v>
      </c>
      <c r="AE47" s="111"/>
    </row>
    <row r="48" spans="1:31">
      <c r="A48" s="144">
        <v>42</v>
      </c>
      <c r="B48" s="116" t="s">
        <v>426</v>
      </c>
      <c r="C48" s="145">
        <v>45833</v>
      </c>
      <c r="D48" s="111"/>
      <c r="E48" s="112" t="s">
        <v>352</v>
      </c>
      <c r="F48" s="111"/>
      <c r="G48" s="112"/>
      <c r="H48" s="111"/>
      <c r="I48" s="111"/>
      <c r="J48" s="111"/>
      <c r="K48" s="112" t="s">
        <v>352</v>
      </c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2" t="s">
        <v>352</v>
      </c>
      <c r="X48" s="111"/>
      <c r="Y48" s="111"/>
      <c r="Z48" s="111"/>
      <c r="AA48" s="112" t="s">
        <v>352</v>
      </c>
      <c r="AB48" s="111"/>
      <c r="AC48" s="111"/>
      <c r="AD48" s="112" t="s">
        <v>352</v>
      </c>
      <c r="AE48" s="111"/>
    </row>
    <row r="49" spans="1:31">
      <c r="A49" s="144">
        <v>43</v>
      </c>
      <c r="B49" s="116" t="s">
        <v>427</v>
      </c>
      <c r="C49" s="145">
        <v>45835</v>
      </c>
      <c r="D49" s="111"/>
      <c r="E49" s="146"/>
      <c r="F49" s="112" t="s">
        <v>352</v>
      </c>
      <c r="G49" s="112"/>
      <c r="H49" s="111"/>
      <c r="I49" s="111"/>
      <c r="J49" s="111"/>
      <c r="K49" s="112"/>
      <c r="L49" s="112" t="s">
        <v>352</v>
      </c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2"/>
      <c r="X49" s="111"/>
      <c r="Y49" s="111"/>
      <c r="Z49" s="111"/>
      <c r="AA49" s="112" t="s">
        <v>352</v>
      </c>
      <c r="AB49" s="111"/>
      <c r="AC49" s="111"/>
      <c r="AD49" s="112" t="s">
        <v>352</v>
      </c>
      <c r="AE49" s="111"/>
    </row>
    <row r="50" spans="1:31">
      <c r="A50" s="144">
        <v>44</v>
      </c>
      <c r="B50" s="116" t="s">
        <v>428</v>
      </c>
      <c r="C50" s="145">
        <v>45849</v>
      </c>
      <c r="D50" s="111"/>
      <c r="E50" s="112" t="s">
        <v>352</v>
      </c>
      <c r="F50" s="111"/>
      <c r="G50" s="112"/>
      <c r="H50" s="111"/>
      <c r="I50" s="111"/>
      <c r="J50" s="111"/>
      <c r="K50" s="112" t="s">
        <v>352</v>
      </c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2" t="s">
        <v>352</v>
      </c>
      <c r="X50" s="111"/>
      <c r="Y50" s="112" t="s">
        <v>352</v>
      </c>
      <c r="Z50" s="111"/>
      <c r="AA50" s="112" t="s">
        <v>352</v>
      </c>
      <c r="AB50" s="111"/>
      <c r="AC50" s="111"/>
      <c r="AD50" s="112" t="s">
        <v>352</v>
      </c>
      <c r="AE50" s="111"/>
    </row>
    <row r="51" spans="1:31">
      <c r="A51" s="144">
        <v>45</v>
      </c>
      <c r="B51" s="116" t="s">
        <v>429</v>
      </c>
      <c r="C51" s="145">
        <v>45862</v>
      </c>
      <c r="D51" s="111"/>
      <c r="E51" s="146"/>
      <c r="G51" s="112" t="s">
        <v>352</v>
      </c>
      <c r="H51" s="111"/>
      <c r="I51" s="111"/>
      <c r="J51" s="111"/>
      <c r="K51" s="112"/>
      <c r="L51" s="112" t="s">
        <v>352</v>
      </c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111"/>
      <c r="Y51" s="111"/>
      <c r="Z51" s="111"/>
      <c r="AA51" s="112" t="s">
        <v>352</v>
      </c>
      <c r="AB51" s="111"/>
      <c r="AC51" s="111"/>
      <c r="AD51" s="112" t="s">
        <v>352</v>
      </c>
      <c r="AE51" s="111"/>
    </row>
    <row r="52" spans="1:31">
      <c r="A52" s="144">
        <v>46</v>
      </c>
      <c r="B52" s="116" t="s">
        <v>430</v>
      </c>
      <c r="C52" s="145">
        <v>45862</v>
      </c>
      <c r="D52" s="111"/>
      <c r="E52" s="146"/>
      <c r="F52" s="111"/>
      <c r="G52" s="112" t="s">
        <v>352</v>
      </c>
      <c r="H52" s="111"/>
      <c r="I52" s="111"/>
      <c r="J52" s="111"/>
      <c r="K52" s="112" t="s">
        <v>352</v>
      </c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2" t="s">
        <v>352</v>
      </c>
      <c r="X52" s="111"/>
      <c r="Y52" s="112" t="s">
        <v>352</v>
      </c>
      <c r="Z52" s="111"/>
      <c r="AA52" s="112" t="s">
        <v>352</v>
      </c>
      <c r="AB52" s="111"/>
      <c r="AC52" s="111"/>
      <c r="AD52" s="112" t="s">
        <v>352</v>
      </c>
      <c r="AE52" s="111"/>
    </row>
    <row r="53" spans="1:31">
      <c r="A53" s="144">
        <v>47</v>
      </c>
      <c r="B53" s="116" t="s">
        <v>431</v>
      </c>
      <c r="C53" s="145">
        <v>45863</v>
      </c>
      <c r="D53" s="111"/>
      <c r="E53" s="146"/>
      <c r="F53" s="112" t="s">
        <v>352</v>
      </c>
      <c r="H53" s="111"/>
      <c r="I53" s="111"/>
      <c r="J53" s="111"/>
      <c r="K53" s="112"/>
      <c r="L53" s="112" t="s">
        <v>352</v>
      </c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2"/>
      <c r="X53" s="111"/>
      <c r="Y53" s="111"/>
      <c r="Z53" s="111"/>
      <c r="AA53" s="112" t="s">
        <v>352</v>
      </c>
      <c r="AB53" s="111"/>
      <c r="AC53" s="111"/>
      <c r="AD53" s="112" t="s">
        <v>352</v>
      </c>
      <c r="AE53" s="111"/>
    </row>
    <row r="54" spans="1:31">
      <c r="A54" s="144">
        <v>48</v>
      </c>
      <c r="B54" s="116" t="s">
        <v>432</v>
      </c>
      <c r="C54" s="145">
        <v>45863</v>
      </c>
      <c r="D54" s="111"/>
      <c r="E54" s="146" t="s">
        <v>352</v>
      </c>
      <c r="F54" s="112"/>
      <c r="G54" s="112"/>
      <c r="H54" s="111"/>
      <c r="I54" s="111"/>
      <c r="J54" s="111"/>
      <c r="K54" s="112"/>
      <c r="L54" s="112" t="s">
        <v>352</v>
      </c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2"/>
      <c r="X54" s="111"/>
      <c r="Y54" s="111"/>
      <c r="Z54" s="111"/>
      <c r="AA54" s="112" t="s">
        <v>352</v>
      </c>
      <c r="AB54" s="111"/>
      <c r="AC54" s="111"/>
      <c r="AD54" s="112" t="s">
        <v>352</v>
      </c>
      <c r="AE54" s="111"/>
    </row>
    <row r="55" spans="1:31">
      <c r="A55" s="144">
        <v>49</v>
      </c>
      <c r="B55" s="116" t="s">
        <v>433</v>
      </c>
      <c r="C55" s="145">
        <v>45874</v>
      </c>
      <c r="D55" s="111"/>
      <c r="E55" s="146"/>
      <c r="F55" s="112" t="s">
        <v>352</v>
      </c>
      <c r="G55" s="112"/>
      <c r="H55" s="111"/>
      <c r="I55" s="111"/>
      <c r="J55" s="111"/>
      <c r="K55" s="112"/>
      <c r="L55" s="112" t="s">
        <v>352</v>
      </c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2"/>
      <c r="X55" s="111"/>
      <c r="Y55" s="111"/>
      <c r="Z55" s="111"/>
      <c r="AA55" s="112" t="s">
        <v>352</v>
      </c>
      <c r="AB55" s="111"/>
      <c r="AC55" s="111"/>
      <c r="AD55" s="112" t="s">
        <v>352</v>
      </c>
      <c r="AE55" s="111"/>
    </row>
    <row r="56" spans="1:31">
      <c r="A56" s="144">
        <v>50</v>
      </c>
      <c r="B56" s="116" t="s">
        <v>434</v>
      </c>
      <c r="C56" s="145">
        <v>45885</v>
      </c>
      <c r="D56" s="111"/>
      <c r="E56" s="112" t="s">
        <v>352</v>
      </c>
      <c r="F56" s="111"/>
      <c r="G56" s="112"/>
      <c r="H56" s="111"/>
      <c r="I56" s="111"/>
      <c r="J56" s="111"/>
      <c r="K56" s="112" t="s">
        <v>352</v>
      </c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2" t="s">
        <v>352</v>
      </c>
      <c r="X56" s="111"/>
      <c r="Y56" s="111"/>
      <c r="Z56" s="111"/>
      <c r="AA56" s="112" t="s">
        <v>352</v>
      </c>
      <c r="AB56" s="111"/>
      <c r="AC56" s="111"/>
      <c r="AD56" s="112" t="s">
        <v>352</v>
      </c>
      <c r="AE56" s="111"/>
    </row>
    <row r="57" spans="1:31">
      <c r="A57" s="144">
        <v>51</v>
      </c>
      <c r="B57" s="116" t="s">
        <v>435</v>
      </c>
      <c r="C57" s="145">
        <v>45891</v>
      </c>
      <c r="D57" s="111"/>
      <c r="E57" s="112" t="s">
        <v>352</v>
      </c>
      <c r="F57" s="111"/>
      <c r="G57" s="112"/>
      <c r="H57" s="111"/>
      <c r="I57" s="111"/>
      <c r="J57" s="111"/>
      <c r="K57" s="112" t="s">
        <v>352</v>
      </c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2" t="s">
        <v>352</v>
      </c>
      <c r="X57" s="111"/>
      <c r="Y57" s="111"/>
      <c r="Z57" s="111"/>
      <c r="AA57" s="112" t="s">
        <v>352</v>
      </c>
      <c r="AB57" s="111"/>
      <c r="AC57" s="111"/>
      <c r="AD57" s="112" t="s">
        <v>352</v>
      </c>
      <c r="AE57" s="111"/>
    </row>
    <row r="58" spans="1:31">
      <c r="A58" s="144">
        <v>52</v>
      </c>
      <c r="B58" s="116" t="s">
        <v>436</v>
      </c>
      <c r="C58" s="145">
        <v>45891</v>
      </c>
      <c r="D58" s="111"/>
      <c r="E58" s="112" t="s">
        <v>352</v>
      </c>
      <c r="F58" s="111"/>
      <c r="G58" s="112"/>
      <c r="H58" s="111"/>
      <c r="I58" s="111"/>
      <c r="J58" s="111"/>
      <c r="K58" s="112" t="s">
        <v>352</v>
      </c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2" t="s">
        <v>352</v>
      </c>
      <c r="X58" s="111"/>
      <c r="Y58" s="111"/>
      <c r="Z58" s="111"/>
      <c r="AA58" s="112" t="s">
        <v>352</v>
      </c>
      <c r="AB58" s="111"/>
      <c r="AC58" s="111"/>
      <c r="AD58" s="112" t="s">
        <v>352</v>
      </c>
      <c r="AE58" s="111"/>
    </row>
    <row r="59" spans="1:31">
      <c r="A59" s="144">
        <v>53</v>
      </c>
      <c r="B59" s="116" t="s">
        <v>437</v>
      </c>
      <c r="C59" s="145">
        <v>45891</v>
      </c>
      <c r="D59" s="111"/>
      <c r="E59" s="112" t="s">
        <v>352</v>
      </c>
      <c r="F59" s="111"/>
      <c r="G59" s="112"/>
      <c r="H59" s="111"/>
      <c r="I59" s="111"/>
      <c r="J59" s="111"/>
      <c r="K59" s="112" t="s">
        <v>352</v>
      </c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2" t="s">
        <v>352</v>
      </c>
      <c r="X59" s="111"/>
      <c r="Y59" s="112" t="s">
        <v>352</v>
      </c>
      <c r="Z59" s="111"/>
      <c r="AA59" s="112" t="s">
        <v>352</v>
      </c>
      <c r="AB59" s="111"/>
      <c r="AC59" s="111"/>
      <c r="AD59" s="112" t="s">
        <v>352</v>
      </c>
      <c r="AE59" s="111"/>
    </row>
    <row r="60" spans="1:31">
      <c r="A60" s="144">
        <v>54</v>
      </c>
      <c r="B60" s="116" t="s">
        <v>438</v>
      </c>
      <c r="C60" s="145">
        <v>45895</v>
      </c>
      <c r="D60" s="111"/>
      <c r="E60" s="112" t="s">
        <v>352</v>
      </c>
      <c r="F60" s="111"/>
      <c r="G60" s="112"/>
      <c r="H60" s="111"/>
      <c r="I60" s="111"/>
      <c r="J60" s="111"/>
      <c r="K60" s="112" t="s">
        <v>352</v>
      </c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2" t="s">
        <v>352</v>
      </c>
      <c r="X60" s="111"/>
      <c r="Y60" s="111"/>
      <c r="Z60" s="111"/>
      <c r="AA60" s="112" t="s">
        <v>352</v>
      </c>
      <c r="AB60" s="111"/>
      <c r="AC60" s="111"/>
      <c r="AD60" s="112" t="s">
        <v>352</v>
      </c>
      <c r="AE60" s="111"/>
    </row>
    <row r="61" spans="1:31">
      <c r="A61" s="144">
        <v>55</v>
      </c>
      <c r="B61" s="116" t="s">
        <v>439</v>
      </c>
      <c r="C61" s="145">
        <v>45895</v>
      </c>
      <c r="D61" s="111"/>
      <c r="E61" s="112" t="s">
        <v>352</v>
      </c>
      <c r="F61" s="111"/>
      <c r="G61" s="112"/>
      <c r="H61" s="111"/>
      <c r="I61" s="111"/>
      <c r="J61" s="111"/>
      <c r="K61" s="112" t="s">
        <v>352</v>
      </c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2" t="s">
        <v>352</v>
      </c>
      <c r="X61" s="111"/>
      <c r="Y61" s="112" t="s">
        <v>352</v>
      </c>
      <c r="Z61" s="111"/>
      <c r="AA61" s="112" t="s">
        <v>352</v>
      </c>
      <c r="AB61" s="111"/>
      <c r="AC61" s="111"/>
      <c r="AD61" s="112" t="s">
        <v>352</v>
      </c>
      <c r="AE61" s="111"/>
    </row>
    <row r="62" spans="1:31">
      <c r="A62" s="144">
        <v>56</v>
      </c>
      <c r="B62" s="116" t="s">
        <v>440</v>
      </c>
      <c r="C62" s="145">
        <v>45895</v>
      </c>
      <c r="D62" s="111"/>
      <c r="E62" s="112" t="s">
        <v>352</v>
      </c>
      <c r="F62" s="111"/>
      <c r="G62" s="112"/>
      <c r="H62" s="111"/>
      <c r="I62" s="111"/>
      <c r="J62" s="111"/>
      <c r="K62" s="112" t="s">
        <v>352</v>
      </c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2" t="s">
        <v>352</v>
      </c>
      <c r="X62" s="111"/>
      <c r="Y62" s="111"/>
      <c r="Z62" s="111"/>
      <c r="AA62" s="112" t="s">
        <v>352</v>
      </c>
      <c r="AB62" s="111"/>
      <c r="AC62" s="111"/>
      <c r="AD62" s="112" t="s">
        <v>352</v>
      </c>
      <c r="AE62" s="111"/>
    </row>
    <row r="63" spans="1:31" ht="19.5" customHeight="1">
      <c r="A63" s="144">
        <v>57</v>
      </c>
      <c r="B63" s="116" t="s">
        <v>441</v>
      </c>
      <c r="C63" s="145">
        <v>45904</v>
      </c>
      <c r="D63" s="111"/>
      <c r="E63" s="146"/>
      <c r="F63" s="112" t="s">
        <v>352</v>
      </c>
      <c r="G63" s="112"/>
      <c r="H63" s="111"/>
      <c r="I63" s="111"/>
      <c r="J63" s="111"/>
      <c r="K63" s="112"/>
      <c r="L63" s="112" t="s">
        <v>352</v>
      </c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2"/>
      <c r="X63" s="111"/>
      <c r="Y63" s="111"/>
      <c r="Z63" s="111"/>
      <c r="AA63" s="112" t="s">
        <v>352</v>
      </c>
      <c r="AB63" s="111"/>
      <c r="AC63" s="111"/>
      <c r="AD63" s="112" t="s">
        <v>352</v>
      </c>
      <c r="AE63" s="111"/>
    </row>
    <row r="64" spans="1:31">
      <c r="A64" s="144">
        <v>58</v>
      </c>
      <c r="B64" s="116" t="s">
        <v>442</v>
      </c>
      <c r="C64" s="145">
        <v>45911</v>
      </c>
      <c r="D64" s="111"/>
      <c r="E64" s="146" t="s">
        <v>352</v>
      </c>
      <c r="F64" s="112"/>
      <c r="G64" s="112"/>
      <c r="H64" s="111"/>
      <c r="I64" s="111"/>
      <c r="J64" s="111"/>
      <c r="K64" s="112"/>
      <c r="L64" s="112" t="s">
        <v>352</v>
      </c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2"/>
      <c r="X64" s="111"/>
      <c r="Y64" s="111"/>
      <c r="Z64" s="111"/>
      <c r="AA64" s="112" t="s">
        <v>352</v>
      </c>
      <c r="AB64" s="111"/>
      <c r="AC64" s="111"/>
      <c r="AD64" s="112" t="s">
        <v>352</v>
      </c>
      <c r="AE64" s="111"/>
    </row>
    <row r="65" spans="1:31">
      <c r="A65" s="144">
        <v>59</v>
      </c>
      <c r="B65" s="116" t="s">
        <v>443</v>
      </c>
      <c r="C65" s="145">
        <v>45912</v>
      </c>
      <c r="D65" s="111"/>
      <c r="E65" s="146"/>
      <c r="F65" s="112" t="s">
        <v>352</v>
      </c>
      <c r="G65" s="112"/>
      <c r="H65" s="111"/>
      <c r="I65" s="111"/>
      <c r="J65" s="111"/>
      <c r="K65" s="112"/>
      <c r="L65" s="112" t="s">
        <v>352</v>
      </c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2"/>
      <c r="X65" s="111"/>
      <c r="Y65" s="111"/>
      <c r="Z65" s="111"/>
      <c r="AA65" s="112" t="s">
        <v>352</v>
      </c>
      <c r="AB65" s="111"/>
      <c r="AC65" s="111"/>
      <c r="AD65" s="112" t="s">
        <v>352</v>
      </c>
      <c r="AE65" s="111"/>
    </row>
    <row r="66" spans="1:31" ht="19.5" customHeight="1">
      <c r="A66" s="144">
        <v>60</v>
      </c>
      <c r="B66" s="116" t="s">
        <v>444</v>
      </c>
      <c r="C66" s="145">
        <v>45904</v>
      </c>
      <c r="D66" s="111"/>
      <c r="E66" s="146"/>
      <c r="F66" s="112" t="s">
        <v>352</v>
      </c>
      <c r="G66" s="112"/>
      <c r="H66" s="111"/>
      <c r="I66" s="111"/>
      <c r="J66" s="111"/>
      <c r="K66" s="112"/>
      <c r="L66" s="112" t="s">
        <v>352</v>
      </c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2"/>
      <c r="X66" s="111"/>
      <c r="Y66" s="111"/>
      <c r="Z66" s="111"/>
      <c r="AA66" s="112" t="s">
        <v>352</v>
      </c>
      <c r="AB66" s="111"/>
      <c r="AC66" s="111"/>
      <c r="AD66" s="112" t="s">
        <v>352</v>
      </c>
      <c r="AE66" s="111"/>
    </row>
    <row r="67" spans="1:31">
      <c r="A67" s="144">
        <v>61</v>
      </c>
      <c r="B67" s="116" t="s">
        <v>445</v>
      </c>
      <c r="C67" s="145">
        <v>45911</v>
      </c>
      <c r="D67" s="111"/>
      <c r="E67" s="146" t="s">
        <v>352</v>
      </c>
      <c r="F67" s="112"/>
      <c r="G67" s="112"/>
      <c r="H67" s="111"/>
      <c r="I67" s="111"/>
      <c r="J67" s="111"/>
      <c r="K67" s="112"/>
      <c r="L67" s="112" t="s">
        <v>352</v>
      </c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2"/>
      <c r="X67" s="111"/>
      <c r="Y67" s="111"/>
      <c r="Z67" s="111"/>
      <c r="AA67" s="112" t="s">
        <v>352</v>
      </c>
      <c r="AB67" s="111"/>
      <c r="AC67" s="111"/>
      <c r="AD67" s="112" t="s">
        <v>352</v>
      </c>
      <c r="AE67" s="111"/>
    </row>
    <row r="68" spans="1:31">
      <c r="A68" s="144">
        <v>62</v>
      </c>
      <c r="B68" s="116" t="s">
        <v>446</v>
      </c>
      <c r="C68" s="145">
        <v>45912</v>
      </c>
      <c r="D68" s="111"/>
      <c r="E68" s="146"/>
      <c r="F68" s="112" t="s">
        <v>352</v>
      </c>
      <c r="G68" s="112"/>
      <c r="H68" s="111"/>
      <c r="I68" s="111"/>
      <c r="J68" s="111"/>
      <c r="K68" s="112"/>
      <c r="L68" s="112" t="s">
        <v>352</v>
      </c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2"/>
      <c r="X68" s="111"/>
      <c r="Y68" s="111"/>
      <c r="Z68" s="111"/>
      <c r="AA68" s="112" t="s">
        <v>352</v>
      </c>
      <c r="AB68" s="111"/>
      <c r="AC68" s="111"/>
      <c r="AD68" s="112" t="s">
        <v>352</v>
      </c>
      <c r="AE68" s="111"/>
    </row>
    <row r="69" spans="1:31">
      <c r="A69" s="144">
        <v>63</v>
      </c>
      <c r="B69" s="116" t="s">
        <v>447</v>
      </c>
      <c r="C69" s="145">
        <v>45912</v>
      </c>
      <c r="D69" s="111"/>
      <c r="E69" s="146"/>
      <c r="F69" s="112" t="s">
        <v>352</v>
      </c>
      <c r="G69" s="112"/>
      <c r="H69" s="111"/>
      <c r="I69" s="111"/>
      <c r="J69" s="111"/>
      <c r="K69" s="112"/>
      <c r="L69" s="112" t="s">
        <v>352</v>
      </c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2"/>
      <c r="X69" s="111"/>
      <c r="Y69" s="111"/>
      <c r="Z69" s="111"/>
      <c r="AA69" s="112" t="s">
        <v>352</v>
      </c>
      <c r="AB69" s="111"/>
      <c r="AC69" s="111"/>
      <c r="AD69" s="112" t="s">
        <v>352</v>
      </c>
      <c r="AE69" s="111"/>
    </row>
    <row r="70" spans="1:31">
      <c r="A70" s="144">
        <v>64</v>
      </c>
      <c r="B70" s="116" t="s">
        <v>448</v>
      </c>
      <c r="C70" s="145">
        <v>45917</v>
      </c>
      <c r="D70" s="111"/>
      <c r="E70" s="146" t="s">
        <v>352</v>
      </c>
      <c r="F70" s="112"/>
      <c r="G70" s="112"/>
      <c r="H70" s="111"/>
      <c r="I70" s="111"/>
      <c r="J70" s="111"/>
      <c r="K70" s="112"/>
      <c r="L70" s="112" t="s">
        <v>352</v>
      </c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2"/>
      <c r="X70" s="111"/>
      <c r="Y70" s="111"/>
      <c r="Z70" s="111"/>
      <c r="AA70" s="112" t="s">
        <v>352</v>
      </c>
      <c r="AB70" s="111"/>
      <c r="AC70" s="111"/>
      <c r="AD70" s="112" t="s">
        <v>352</v>
      </c>
      <c r="AE70" s="111"/>
    </row>
    <row r="71" spans="1:31">
      <c r="A71" s="144">
        <v>65</v>
      </c>
      <c r="B71" s="116" t="s">
        <v>449</v>
      </c>
      <c r="C71" s="145">
        <v>45918</v>
      </c>
      <c r="D71" s="111"/>
      <c r="E71" s="146"/>
      <c r="F71" s="112" t="s">
        <v>352</v>
      </c>
      <c r="G71" s="112"/>
      <c r="H71" s="111"/>
      <c r="I71" s="111"/>
      <c r="J71" s="111"/>
      <c r="K71" s="112"/>
      <c r="L71" s="112" t="s">
        <v>352</v>
      </c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2"/>
      <c r="X71" s="111"/>
      <c r="Y71" s="111"/>
      <c r="Z71" s="111"/>
      <c r="AA71" s="112" t="s">
        <v>352</v>
      </c>
      <c r="AB71" s="111"/>
      <c r="AC71" s="111"/>
      <c r="AD71" s="112" t="s">
        <v>352</v>
      </c>
      <c r="AE71" s="111"/>
    </row>
    <row r="72" spans="1:31">
      <c r="A72" s="144">
        <v>66</v>
      </c>
      <c r="B72" s="116" t="s">
        <v>450</v>
      </c>
      <c r="C72" s="145">
        <v>45919</v>
      </c>
      <c r="D72" s="111"/>
      <c r="E72" s="146" t="s">
        <v>352</v>
      </c>
      <c r="F72" s="112"/>
      <c r="G72" s="112"/>
      <c r="H72" s="111"/>
      <c r="I72" s="111"/>
      <c r="J72" s="111"/>
      <c r="K72" s="112"/>
      <c r="L72" s="112" t="s">
        <v>352</v>
      </c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2"/>
      <c r="X72" s="111"/>
      <c r="Y72" s="111"/>
      <c r="Z72" s="111"/>
      <c r="AA72" s="112" t="s">
        <v>352</v>
      </c>
      <c r="AB72" s="111"/>
      <c r="AC72" s="111"/>
      <c r="AD72" s="112" t="s">
        <v>352</v>
      </c>
      <c r="AE72" s="111"/>
    </row>
    <row r="73" spans="1:31">
      <c r="A73" s="144">
        <v>67</v>
      </c>
      <c r="B73" s="116" t="s">
        <v>451</v>
      </c>
      <c r="C73" s="145">
        <v>45920</v>
      </c>
      <c r="D73" s="111"/>
      <c r="E73" s="112" t="s">
        <v>352</v>
      </c>
      <c r="F73" s="111"/>
      <c r="G73" s="112"/>
      <c r="H73" s="111"/>
      <c r="I73" s="111"/>
      <c r="J73" s="111"/>
      <c r="K73" s="112" t="s">
        <v>352</v>
      </c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2" t="s">
        <v>352</v>
      </c>
      <c r="X73" s="111"/>
      <c r="Y73" s="111"/>
      <c r="Z73" s="111"/>
      <c r="AA73" s="112" t="s">
        <v>352</v>
      </c>
      <c r="AB73" s="111"/>
      <c r="AC73" s="111"/>
      <c r="AD73" s="112" t="s">
        <v>352</v>
      </c>
      <c r="AE73" s="111"/>
    </row>
    <row r="74" spans="1:31">
      <c r="A74" s="144">
        <v>68</v>
      </c>
      <c r="B74" s="116" t="s">
        <v>452</v>
      </c>
      <c r="C74" s="145">
        <v>45921</v>
      </c>
      <c r="D74" s="111"/>
      <c r="E74" s="112" t="s">
        <v>352</v>
      </c>
      <c r="F74" s="111"/>
      <c r="G74" s="112"/>
      <c r="H74" s="111"/>
      <c r="I74" s="111"/>
      <c r="J74" s="111"/>
      <c r="K74" s="112" t="s">
        <v>352</v>
      </c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2" t="s">
        <v>352</v>
      </c>
      <c r="X74" s="111"/>
      <c r="Y74" s="112" t="s">
        <v>352</v>
      </c>
      <c r="Z74" s="111"/>
      <c r="AA74" s="112" t="s">
        <v>352</v>
      </c>
      <c r="AB74" s="111"/>
      <c r="AC74" s="111"/>
      <c r="AD74" s="112" t="s">
        <v>352</v>
      </c>
      <c r="AE74" s="111"/>
    </row>
    <row r="75" spans="1:31">
      <c r="A75" s="144">
        <v>69</v>
      </c>
      <c r="B75" s="116" t="s">
        <v>453</v>
      </c>
      <c r="C75" s="145">
        <v>45922</v>
      </c>
      <c r="D75" s="111"/>
      <c r="E75" s="146"/>
      <c r="F75" s="112" t="s">
        <v>352</v>
      </c>
      <c r="G75" s="112"/>
      <c r="H75" s="111"/>
      <c r="I75" s="111"/>
      <c r="J75" s="111"/>
      <c r="K75" s="112"/>
      <c r="L75" s="112" t="s">
        <v>352</v>
      </c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2"/>
      <c r="X75" s="111"/>
      <c r="Y75" s="111"/>
      <c r="Z75" s="111"/>
      <c r="AA75" s="112" t="s">
        <v>352</v>
      </c>
      <c r="AB75" s="111"/>
      <c r="AC75" s="111"/>
      <c r="AD75" s="112" t="s">
        <v>352</v>
      </c>
      <c r="AE75" s="111"/>
    </row>
    <row r="76" spans="1:31">
      <c r="A76" s="144">
        <v>70</v>
      </c>
      <c r="B76" s="116" t="s">
        <v>454</v>
      </c>
      <c r="C76" s="145">
        <v>45924</v>
      </c>
      <c r="D76" s="111"/>
      <c r="E76" s="146" t="s">
        <v>352</v>
      </c>
      <c r="F76" s="112"/>
      <c r="G76" s="112"/>
      <c r="H76" s="111"/>
      <c r="I76" s="111"/>
      <c r="J76" s="111"/>
      <c r="K76" s="112"/>
      <c r="L76" s="112" t="s">
        <v>352</v>
      </c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2"/>
      <c r="X76" s="111"/>
      <c r="Y76" s="111"/>
      <c r="Z76" s="111"/>
      <c r="AA76" s="112" t="s">
        <v>352</v>
      </c>
      <c r="AB76" s="111"/>
      <c r="AC76" s="111"/>
      <c r="AD76" s="112" t="s">
        <v>352</v>
      </c>
      <c r="AE76" s="111"/>
    </row>
    <row r="77" spans="1:31">
      <c r="A77" s="144">
        <v>71</v>
      </c>
      <c r="B77" s="116" t="s">
        <v>455</v>
      </c>
      <c r="C77" s="145">
        <v>45924</v>
      </c>
      <c r="D77" s="111"/>
      <c r="E77" s="146"/>
      <c r="F77" s="112" t="s">
        <v>352</v>
      </c>
      <c r="G77" s="112"/>
      <c r="H77" s="111"/>
      <c r="I77" s="111"/>
      <c r="J77" s="111"/>
      <c r="K77" s="112"/>
      <c r="L77" s="112" t="s">
        <v>352</v>
      </c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2"/>
      <c r="X77" s="111"/>
      <c r="Y77" s="111"/>
      <c r="Z77" s="111"/>
      <c r="AA77" s="112" t="s">
        <v>352</v>
      </c>
      <c r="AB77" s="111"/>
      <c r="AC77" s="111"/>
      <c r="AD77" s="112" t="s">
        <v>352</v>
      </c>
      <c r="AE77" s="111"/>
    </row>
    <row r="78" spans="1:31">
      <c r="A78" s="144">
        <v>72</v>
      </c>
      <c r="B78" s="116" t="s">
        <v>456</v>
      </c>
      <c r="C78" s="145">
        <v>45926</v>
      </c>
      <c r="D78" s="111"/>
      <c r="E78" s="146"/>
      <c r="F78" s="112" t="s">
        <v>352</v>
      </c>
      <c r="G78" s="112"/>
      <c r="H78" s="111"/>
      <c r="I78" s="111"/>
      <c r="J78" s="111"/>
      <c r="K78" s="112"/>
      <c r="L78" s="112" t="s">
        <v>352</v>
      </c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2"/>
      <c r="X78" s="111"/>
      <c r="Y78" s="111"/>
      <c r="Z78" s="111"/>
      <c r="AA78" s="112" t="s">
        <v>352</v>
      </c>
      <c r="AB78" s="111"/>
      <c r="AC78" s="111"/>
      <c r="AD78" s="112" t="s">
        <v>352</v>
      </c>
      <c r="AE78" s="111"/>
    </row>
    <row r="79" spans="1:31">
      <c r="A79" s="144">
        <v>73</v>
      </c>
      <c r="B79" s="116" t="s">
        <v>457</v>
      </c>
      <c r="C79" s="145">
        <v>45927</v>
      </c>
      <c r="D79" s="111"/>
      <c r="E79" s="146" t="s">
        <v>352</v>
      </c>
      <c r="F79" s="112"/>
      <c r="G79" s="112"/>
      <c r="H79" s="111"/>
      <c r="I79" s="111"/>
      <c r="J79" s="111"/>
      <c r="K79" s="112"/>
      <c r="L79" s="112" t="s">
        <v>352</v>
      </c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2"/>
      <c r="X79" s="111"/>
      <c r="Y79" s="111"/>
      <c r="Z79" s="111"/>
      <c r="AA79" s="112" t="s">
        <v>352</v>
      </c>
      <c r="AB79" s="111"/>
      <c r="AC79" s="111"/>
      <c r="AD79" s="112" t="s">
        <v>352</v>
      </c>
      <c r="AE79" s="111"/>
    </row>
    <row r="80" spans="1:31">
      <c r="A80" s="144">
        <v>74</v>
      </c>
      <c r="B80" s="116" t="s">
        <v>458</v>
      </c>
      <c r="C80" s="145">
        <v>45928</v>
      </c>
      <c r="D80" s="111"/>
      <c r="E80" s="146"/>
      <c r="F80" s="112" t="s">
        <v>352</v>
      </c>
      <c r="G80" s="112"/>
      <c r="H80" s="111"/>
      <c r="I80" s="111"/>
      <c r="J80" s="111"/>
      <c r="K80" s="112"/>
      <c r="L80" s="112" t="s">
        <v>352</v>
      </c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2"/>
      <c r="X80" s="111"/>
      <c r="Y80" s="111"/>
      <c r="Z80" s="111"/>
      <c r="AA80" s="112" t="s">
        <v>352</v>
      </c>
      <c r="AB80" s="111"/>
      <c r="AC80" s="111"/>
      <c r="AD80" s="112" t="s">
        <v>352</v>
      </c>
      <c r="AE80" s="111"/>
    </row>
    <row r="81" spans="1:31">
      <c r="A81" s="144">
        <v>75</v>
      </c>
      <c r="B81" s="116" t="s">
        <v>459</v>
      </c>
      <c r="C81" s="145">
        <v>45930</v>
      </c>
      <c r="D81" s="111"/>
      <c r="E81" s="146"/>
      <c r="F81" s="112" t="s">
        <v>352</v>
      </c>
      <c r="G81" s="112"/>
      <c r="H81" s="111"/>
      <c r="I81" s="111"/>
      <c r="J81" s="111"/>
      <c r="K81" s="112"/>
      <c r="L81" s="112" t="s">
        <v>352</v>
      </c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1"/>
      <c r="Y81" s="111"/>
      <c r="Z81" s="111"/>
      <c r="AA81" s="112" t="s">
        <v>352</v>
      </c>
      <c r="AB81" s="111"/>
      <c r="AC81" s="111"/>
      <c r="AD81" s="112" t="s">
        <v>352</v>
      </c>
      <c r="AE81" s="111"/>
    </row>
    <row r="82" spans="1:31">
      <c r="A82" s="144">
        <v>76</v>
      </c>
      <c r="B82" s="116" t="s">
        <v>460</v>
      </c>
      <c r="C82" s="145">
        <v>45930</v>
      </c>
      <c r="D82" s="111"/>
      <c r="E82" s="146" t="s">
        <v>352</v>
      </c>
      <c r="F82" s="112"/>
      <c r="G82" s="112"/>
      <c r="H82" s="111"/>
      <c r="I82" s="111"/>
      <c r="J82" s="111"/>
      <c r="K82" s="112"/>
      <c r="L82" s="112" t="s">
        <v>352</v>
      </c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2"/>
      <c r="X82" s="111"/>
      <c r="Y82" s="111"/>
      <c r="Z82" s="111"/>
      <c r="AA82" s="112" t="s">
        <v>352</v>
      </c>
      <c r="AB82" s="111"/>
      <c r="AC82" s="111"/>
      <c r="AD82" s="112" t="s">
        <v>352</v>
      </c>
      <c r="AE82" s="111"/>
    </row>
    <row r="83" spans="1:31">
      <c r="A83" s="144">
        <v>77</v>
      </c>
      <c r="B83" s="116" t="s">
        <v>461</v>
      </c>
      <c r="C83" s="145">
        <v>45934</v>
      </c>
      <c r="D83" s="111"/>
      <c r="E83" s="146"/>
      <c r="F83" s="112" t="s">
        <v>352</v>
      </c>
      <c r="G83" s="112"/>
      <c r="H83" s="111"/>
      <c r="I83" s="111"/>
      <c r="J83" s="111"/>
      <c r="K83" s="112"/>
      <c r="L83" s="112" t="s">
        <v>352</v>
      </c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1"/>
      <c r="Y83" s="111"/>
      <c r="Z83" s="111"/>
      <c r="AA83" s="112" t="s">
        <v>352</v>
      </c>
      <c r="AB83" s="111"/>
      <c r="AC83" s="111"/>
      <c r="AD83" s="112" t="s">
        <v>352</v>
      </c>
      <c r="AE83" s="111"/>
    </row>
    <row r="84" spans="1:31">
      <c r="A84" s="144">
        <v>78</v>
      </c>
      <c r="B84" s="116" t="s">
        <v>462</v>
      </c>
      <c r="C84" s="145">
        <v>45939</v>
      </c>
      <c r="D84" s="111"/>
      <c r="E84" s="146"/>
      <c r="F84" s="112" t="s">
        <v>352</v>
      </c>
      <c r="G84" s="112"/>
      <c r="H84" s="111"/>
      <c r="I84" s="111"/>
      <c r="J84" s="111"/>
      <c r="K84" s="112"/>
      <c r="L84" s="112" t="s">
        <v>352</v>
      </c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2"/>
      <c r="X84" s="111"/>
      <c r="Y84" s="111"/>
      <c r="Z84" s="111"/>
      <c r="AA84" s="112" t="s">
        <v>352</v>
      </c>
      <c r="AB84" s="111"/>
      <c r="AC84" s="111"/>
      <c r="AD84" s="112" t="s">
        <v>352</v>
      </c>
      <c r="AE84" s="111"/>
    </row>
    <row r="85" spans="1:31">
      <c r="A85" s="144">
        <v>79</v>
      </c>
      <c r="B85" s="116" t="s">
        <v>463</v>
      </c>
      <c r="C85" s="145">
        <v>45940</v>
      </c>
      <c r="D85" s="111"/>
      <c r="E85" s="146" t="s">
        <v>352</v>
      </c>
      <c r="F85" s="112"/>
      <c r="G85" s="112"/>
      <c r="H85" s="111"/>
      <c r="I85" s="111"/>
      <c r="J85" s="111"/>
      <c r="K85" s="112"/>
      <c r="L85" s="112" t="s">
        <v>352</v>
      </c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2"/>
      <c r="X85" s="111"/>
      <c r="Y85" s="111"/>
      <c r="Z85" s="111"/>
      <c r="AA85" s="112" t="s">
        <v>352</v>
      </c>
      <c r="AB85" s="111"/>
      <c r="AC85" s="111"/>
      <c r="AD85" s="112" t="s">
        <v>352</v>
      </c>
      <c r="AE85" s="111"/>
    </row>
    <row r="86" spans="1:31">
      <c r="A86" s="144">
        <v>80</v>
      </c>
      <c r="B86" s="116" t="s">
        <v>464</v>
      </c>
      <c r="C86" s="145">
        <v>45934</v>
      </c>
      <c r="D86" s="111"/>
      <c r="E86" s="146"/>
      <c r="F86" s="112" t="s">
        <v>352</v>
      </c>
      <c r="G86" s="112"/>
      <c r="H86" s="111"/>
      <c r="I86" s="111"/>
      <c r="J86" s="111"/>
      <c r="K86" s="112"/>
      <c r="L86" s="112" t="s">
        <v>352</v>
      </c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2"/>
      <c r="X86" s="111"/>
      <c r="Y86" s="111"/>
      <c r="Z86" s="111"/>
      <c r="AA86" s="112" t="s">
        <v>352</v>
      </c>
      <c r="AB86" s="111"/>
      <c r="AC86" s="111"/>
      <c r="AD86" s="112" t="s">
        <v>352</v>
      </c>
      <c r="AE86" s="111"/>
    </row>
    <row r="87" spans="1:31">
      <c r="A87" s="144">
        <v>81</v>
      </c>
      <c r="B87" s="116" t="s">
        <v>465</v>
      </c>
      <c r="C87" s="145">
        <v>45939</v>
      </c>
      <c r="D87" s="111"/>
      <c r="E87" s="146"/>
      <c r="F87" s="112" t="s">
        <v>352</v>
      </c>
      <c r="G87" s="112"/>
      <c r="H87" s="111"/>
      <c r="I87" s="111"/>
      <c r="J87" s="111"/>
      <c r="K87" s="112"/>
      <c r="L87" s="112" t="s">
        <v>352</v>
      </c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1"/>
      <c r="Y87" s="111"/>
      <c r="Z87" s="111"/>
      <c r="AA87" s="112" t="s">
        <v>352</v>
      </c>
      <c r="AB87" s="111"/>
      <c r="AC87" s="111"/>
      <c r="AD87" s="112" t="s">
        <v>352</v>
      </c>
      <c r="AE87" s="111"/>
    </row>
    <row r="88" spans="1:31">
      <c r="A88" s="144">
        <v>82</v>
      </c>
      <c r="B88" s="116" t="s">
        <v>466</v>
      </c>
      <c r="C88" s="145">
        <v>45940</v>
      </c>
      <c r="D88" s="111"/>
      <c r="E88" s="146" t="s">
        <v>352</v>
      </c>
      <c r="F88" s="112"/>
      <c r="G88" s="112"/>
      <c r="H88" s="111"/>
      <c r="I88" s="111"/>
      <c r="J88" s="111"/>
      <c r="K88" s="112"/>
      <c r="L88" s="112" t="s">
        <v>352</v>
      </c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2"/>
      <c r="X88" s="111"/>
      <c r="Y88" s="111"/>
      <c r="Z88" s="111"/>
      <c r="AA88" s="112" t="s">
        <v>352</v>
      </c>
      <c r="AB88" s="111"/>
      <c r="AC88" s="111"/>
      <c r="AD88" s="112" t="s">
        <v>352</v>
      </c>
      <c r="AE88" s="111"/>
    </row>
    <row r="89" spans="1:31">
      <c r="A89" s="144">
        <v>83</v>
      </c>
      <c r="B89" s="116" t="s">
        <v>467</v>
      </c>
      <c r="C89" s="145">
        <v>45946</v>
      </c>
      <c r="D89" s="111"/>
      <c r="E89" s="112" t="s">
        <v>352</v>
      </c>
      <c r="F89" s="111"/>
      <c r="G89" s="112"/>
      <c r="H89" s="111"/>
      <c r="I89" s="111"/>
      <c r="J89" s="111"/>
      <c r="K89" s="112" t="s">
        <v>352</v>
      </c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 t="s">
        <v>352</v>
      </c>
      <c r="X89" s="111"/>
      <c r="Y89" s="111"/>
      <c r="Z89" s="111"/>
      <c r="AA89" s="112" t="s">
        <v>352</v>
      </c>
      <c r="AB89" s="111"/>
      <c r="AC89" s="111"/>
      <c r="AD89" s="112" t="s">
        <v>352</v>
      </c>
      <c r="AE89" s="111"/>
    </row>
    <row r="90" spans="1:31">
      <c r="A90" s="144">
        <v>84</v>
      </c>
      <c r="B90" s="116" t="s">
        <v>468</v>
      </c>
      <c r="C90" s="145">
        <v>45948</v>
      </c>
      <c r="D90" s="111"/>
      <c r="E90" s="146"/>
      <c r="F90" s="111"/>
      <c r="G90" s="112" t="s">
        <v>352</v>
      </c>
      <c r="H90" s="111"/>
      <c r="I90" s="111"/>
      <c r="J90" s="111"/>
      <c r="K90" s="112" t="s">
        <v>352</v>
      </c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2" t="s">
        <v>352</v>
      </c>
      <c r="X90" s="111"/>
      <c r="Y90" s="112" t="s">
        <v>352</v>
      </c>
      <c r="Z90" s="111"/>
      <c r="AA90" s="112" t="s">
        <v>352</v>
      </c>
      <c r="AB90" s="111"/>
      <c r="AC90" s="111"/>
      <c r="AD90" s="112" t="s">
        <v>352</v>
      </c>
      <c r="AE90" s="111"/>
    </row>
    <row r="91" spans="1:31">
      <c r="A91" s="144">
        <v>85</v>
      </c>
      <c r="B91" s="116" t="s">
        <v>469</v>
      </c>
      <c r="C91" s="145">
        <v>45955</v>
      </c>
      <c r="D91" s="111"/>
      <c r="E91" s="112" t="s">
        <v>352</v>
      </c>
      <c r="F91" s="111"/>
      <c r="G91" s="112"/>
      <c r="H91" s="111"/>
      <c r="I91" s="111"/>
      <c r="J91" s="111"/>
      <c r="K91" s="112" t="s">
        <v>352</v>
      </c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 t="s">
        <v>352</v>
      </c>
      <c r="X91" s="111"/>
      <c r="Y91" s="112" t="s">
        <v>352</v>
      </c>
      <c r="Z91" s="111"/>
      <c r="AA91" s="112" t="s">
        <v>352</v>
      </c>
      <c r="AB91" s="111"/>
      <c r="AC91" s="111"/>
      <c r="AD91" s="112" t="s">
        <v>352</v>
      </c>
      <c r="AE91" s="111"/>
    </row>
    <row r="92" spans="1:31">
      <c r="A92" s="144">
        <v>86</v>
      </c>
      <c r="B92" s="116" t="s">
        <v>470</v>
      </c>
      <c r="C92" s="145">
        <v>45958</v>
      </c>
      <c r="D92" s="111"/>
      <c r="E92" s="112" t="s">
        <v>352</v>
      </c>
      <c r="F92" s="111"/>
      <c r="G92" s="112"/>
      <c r="H92" s="111"/>
      <c r="I92" s="111"/>
      <c r="J92" s="111"/>
      <c r="K92" s="112" t="s">
        <v>352</v>
      </c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2" t="s">
        <v>352</v>
      </c>
      <c r="X92" s="111"/>
      <c r="Y92" s="111"/>
      <c r="Z92" s="111"/>
      <c r="AA92" s="112" t="s">
        <v>352</v>
      </c>
      <c r="AB92" s="111"/>
      <c r="AC92" s="111"/>
      <c r="AD92" s="112" t="s">
        <v>352</v>
      </c>
      <c r="AE92" s="111"/>
    </row>
    <row r="93" spans="1:31">
      <c r="A93" s="144">
        <v>87</v>
      </c>
      <c r="B93" s="116" t="s">
        <v>471</v>
      </c>
      <c r="C93" s="145">
        <v>45961</v>
      </c>
      <c r="D93" s="111"/>
      <c r="E93" s="112" t="s">
        <v>352</v>
      </c>
      <c r="F93" s="111"/>
      <c r="G93" s="112"/>
      <c r="H93" s="111"/>
      <c r="I93" s="111"/>
      <c r="J93" s="111"/>
      <c r="K93" s="112" t="s">
        <v>352</v>
      </c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2" t="s">
        <v>352</v>
      </c>
      <c r="X93" s="111"/>
      <c r="Y93" s="112" t="s">
        <v>352</v>
      </c>
      <c r="Z93" s="111"/>
      <c r="AA93" s="112" t="s">
        <v>352</v>
      </c>
      <c r="AB93" s="111"/>
      <c r="AC93" s="111"/>
      <c r="AD93" s="112" t="s">
        <v>352</v>
      </c>
      <c r="AE93" s="111"/>
    </row>
    <row r="94" spans="1:31">
      <c r="A94" s="144">
        <v>88</v>
      </c>
      <c r="B94" s="116" t="s">
        <v>472</v>
      </c>
      <c r="C94" s="145">
        <v>45974</v>
      </c>
      <c r="D94" s="111"/>
      <c r="E94" s="112" t="s">
        <v>352</v>
      </c>
      <c r="F94" s="111"/>
      <c r="G94" s="112"/>
      <c r="H94" s="111"/>
      <c r="I94" s="111"/>
      <c r="J94" s="111"/>
      <c r="K94" s="112" t="s">
        <v>352</v>
      </c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2" t="s">
        <v>352</v>
      </c>
      <c r="X94" s="111"/>
      <c r="Y94" s="112" t="s">
        <v>352</v>
      </c>
      <c r="Z94" s="111"/>
      <c r="AA94" s="112" t="s">
        <v>352</v>
      </c>
      <c r="AB94" s="111"/>
      <c r="AC94" s="111"/>
      <c r="AD94" s="112" t="s">
        <v>352</v>
      </c>
      <c r="AE94" s="111"/>
    </row>
    <row r="95" spans="1:31">
      <c r="A95" s="144">
        <v>89</v>
      </c>
      <c r="B95" s="116" t="s">
        <v>473</v>
      </c>
      <c r="C95" s="145">
        <v>45979</v>
      </c>
      <c r="D95" s="111"/>
      <c r="E95" s="146" t="s">
        <v>352</v>
      </c>
      <c r="F95" s="112"/>
      <c r="G95" s="112"/>
      <c r="H95" s="111"/>
      <c r="I95" s="111"/>
      <c r="J95" s="111"/>
      <c r="K95" s="112"/>
      <c r="L95" s="112" t="s">
        <v>352</v>
      </c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2"/>
      <c r="X95" s="111"/>
      <c r="Y95" s="111"/>
      <c r="Z95" s="111"/>
      <c r="AA95" s="112" t="s">
        <v>352</v>
      </c>
      <c r="AB95" s="111"/>
      <c r="AC95" s="111"/>
      <c r="AD95" s="112" t="s">
        <v>352</v>
      </c>
      <c r="AE95" s="111"/>
    </row>
    <row r="96" spans="1:31">
      <c r="A96" s="144">
        <v>90</v>
      </c>
      <c r="B96" s="116" t="s">
        <v>474</v>
      </c>
      <c r="C96" s="145">
        <v>45986</v>
      </c>
      <c r="D96" s="111"/>
      <c r="E96" s="146"/>
      <c r="F96" s="112" t="s">
        <v>352</v>
      </c>
      <c r="G96" s="112"/>
      <c r="H96" s="111"/>
      <c r="I96" s="111"/>
      <c r="J96" s="111"/>
      <c r="K96" s="112"/>
      <c r="L96" s="112" t="s">
        <v>352</v>
      </c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2"/>
      <c r="X96" s="111"/>
      <c r="Y96" s="111"/>
      <c r="Z96" s="111"/>
      <c r="AA96" s="112" t="s">
        <v>352</v>
      </c>
      <c r="AB96" s="111"/>
      <c r="AC96" s="111"/>
      <c r="AD96" s="112" t="s">
        <v>352</v>
      </c>
      <c r="AE96" s="111"/>
    </row>
    <row r="97" spans="1:31">
      <c r="A97" s="144">
        <v>91</v>
      </c>
      <c r="B97" s="116" t="s">
        <v>475</v>
      </c>
      <c r="C97" s="145">
        <v>45986</v>
      </c>
      <c r="D97" s="111"/>
      <c r="E97" s="146"/>
      <c r="F97" s="112" t="s">
        <v>352</v>
      </c>
      <c r="G97" s="112"/>
      <c r="H97" s="111"/>
      <c r="I97" s="111"/>
      <c r="J97" s="111"/>
      <c r="K97" s="112"/>
      <c r="L97" s="112" t="s">
        <v>352</v>
      </c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2"/>
      <c r="X97" s="111"/>
      <c r="Y97" s="111"/>
      <c r="Z97" s="111"/>
      <c r="AA97" s="112" t="s">
        <v>352</v>
      </c>
      <c r="AB97" s="111"/>
      <c r="AC97" s="111"/>
      <c r="AD97" s="112" t="s">
        <v>352</v>
      </c>
      <c r="AE97" s="111"/>
    </row>
    <row r="98" spans="1:31">
      <c r="A98" s="144">
        <v>92</v>
      </c>
      <c r="B98" s="116" t="s">
        <v>476</v>
      </c>
      <c r="C98" s="145">
        <v>45997</v>
      </c>
      <c r="D98" s="111"/>
      <c r="E98" s="146"/>
      <c r="F98" s="112" t="s">
        <v>352</v>
      </c>
      <c r="G98" s="112"/>
      <c r="H98" s="111"/>
      <c r="I98" s="111"/>
      <c r="J98" s="111"/>
      <c r="K98" s="112"/>
      <c r="L98" s="112" t="s">
        <v>352</v>
      </c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2"/>
      <c r="X98" s="111"/>
      <c r="Y98" s="111"/>
      <c r="Z98" s="111"/>
      <c r="AA98" s="112" t="s">
        <v>352</v>
      </c>
      <c r="AB98" s="111"/>
      <c r="AC98" s="111"/>
      <c r="AD98" s="112" t="s">
        <v>352</v>
      </c>
      <c r="AE98" s="111"/>
    </row>
    <row r="99" spans="1:31">
      <c r="A99" s="144">
        <v>93</v>
      </c>
      <c r="B99" s="116" t="s">
        <v>477</v>
      </c>
      <c r="C99" s="145">
        <v>46009</v>
      </c>
      <c r="D99" s="111"/>
      <c r="E99" s="112" t="s">
        <v>352</v>
      </c>
      <c r="F99" s="111"/>
      <c r="G99" s="112"/>
      <c r="H99" s="111"/>
      <c r="I99" s="111"/>
      <c r="J99" s="111"/>
      <c r="K99" s="112" t="s">
        <v>352</v>
      </c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2" t="s">
        <v>352</v>
      </c>
      <c r="X99" s="111"/>
      <c r="Y99" s="111"/>
      <c r="Z99" s="111"/>
      <c r="AA99" s="112" t="s">
        <v>352</v>
      </c>
      <c r="AB99" s="111"/>
      <c r="AC99" s="111"/>
      <c r="AD99" s="112" t="s">
        <v>352</v>
      </c>
      <c r="AE99" s="111"/>
    </row>
    <row r="100" spans="1:31">
      <c r="A100" s="144">
        <v>94</v>
      </c>
      <c r="B100" s="116" t="s">
        <v>478</v>
      </c>
      <c r="C100" s="145">
        <v>46004</v>
      </c>
      <c r="D100" s="111"/>
      <c r="E100" s="112" t="s">
        <v>352</v>
      </c>
      <c r="F100" s="111"/>
      <c r="G100" s="112"/>
      <c r="H100" s="111"/>
      <c r="I100" s="111"/>
      <c r="J100" s="111"/>
      <c r="K100" s="112" t="s">
        <v>352</v>
      </c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2" t="s">
        <v>352</v>
      </c>
      <c r="X100" s="111"/>
      <c r="Y100" s="112" t="s">
        <v>352</v>
      </c>
      <c r="Z100" s="111"/>
      <c r="AA100" s="112" t="s">
        <v>352</v>
      </c>
      <c r="AB100" s="111"/>
      <c r="AC100" s="111"/>
      <c r="AD100" s="112" t="s">
        <v>352</v>
      </c>
      <c r="AE100" s="111"/>
    </row>
    <row r="101" spans="1:31">
      <c r="A101" s="144">
        <v>95</v>
      </c>
      <c r="B101" s="116" t="s">
        <v>479</v>
      </c>
      <c r="C101" s="145">
        <v>46019</v>
      </c>
      <c r="D101" s="111"/>
      <c r="E101" s="146" t="s">
        <v>352</v>
      </c>
      <c r="F101" s="112"/>
      <c r="G101" s="112"/>
      <c r="H101" s="111"/>
      <c r="I101" s="111"/>
      <c r="J101" s="111"/>
      <c r="K101" s="112"/>
      <c r="L101" s="112" t="s">
        <v>352</v>
      </c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2"/>
      <c r="X101" s="111"/>
      <c r="Y101" s="111"/>
      <c r="Z101" s="111"/>
      <c r="AA101" s="112" t="s">
        <v>352</v>
      </c>
      <c r="AB101" s="111"/>
      <c r="AC101" s="111"/>
      <c r="AD101" s="112" t="s">
        <v>352</v>
      </c>
      <c r="AE101" s="111"/>
    </row>
    <row r="102" spans="1:31">
      <c r="A102" s="144">
        <v>96</v>
      </c>
      <c r="B102" s="116" t="s">
        <v>480</v>
      </c>
      <c r="C102" s="145">
        <v>45669</v>
      </c>
      <c r="D102" s="111"/>
      <c r="E102" s="112" t="s">
        <v>352</v>
      </c>
      <c r="F102" s="111"/>
      <c r="G102" s="112"/>
      <c r="H102" s="111"/>
      <c r="I102" s="111"/>
      <c r="J102" s="111"/>
      <c r="K102" s="112" t="s">
        <v>352</v>
      </c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2" t="s">
        <v>352</v>
      </c>
      <c r="X102" s="111"/>
      <c r="Y102" s="111"/>
      <c r="Z102" s="111"/>
      <c r="AA102" s="112" t="s">
        <v>352</v>
      </c>
      <c r="AB102" s="111"/>
      <c r="AC102" s="111"/>
      <c r="AD102" s="112" t="s">
        <v>352</v>
      </c>
      <c r="AE102" s="111"/>
    </row>
    <row r="103" spans="1:31">
      <c r="A103" s="144">
        <v>97</v>
      </c>
      <c r="B103" s="116" t="s">
        <v>481</v>
      </c>
      <c r="C103" s="145">
        <v>45659</v>
      </c>
      <c r="D103" s="111"/>
      <c r="E103" s="146"/>
      <c r="F103" s="112" t="s">
        <v>352</v>
      </c>
      <c r="G103" s="112"/>
      <c r="H103" s="111"/>
      <c r="I103" s="111"/>
      <c r="J103" s="111"/>
      <c r="K103" s="112"/>
      <c r="L103" s="112" t="s">
        <v>352</v>
      </c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2"/>
      <c r="X103" s="111"/>
      <c r="Y103" s="111"/>
      <c r="Z103" s="111"/>
      <c r="AA103" s="112" t="s">
        <v>352</v>
      </c>
      <c r="AB103" s="111"/>
      <c r="AC103" s="111"/>
      <c r="AD103" s="112" t="s">
        <v>352</v>
      </c>
      <c r="AE103" s="111"/>
    </row>
    <row r="104" spans="1:31">
      <c r="A104" s="144">
        <v>98</v>
      </c>
      <c r="B104" s="116" t="s">
        <v>482</v>
      </c>
      <c r="C104" s="145">
        <v>45688</v>
      </c>
      <c r="D104" s="111"/>
      <c r="E104" s="112" t="s">
        <v>352</v>
      </c>
      <c r="F104" s="111"/>
      <c r="G104" s="112"/>
      <c r="H104" s="111"/>
      <c r="I104" s="111"/>
      <c r="J104" s="111"/>
      <c r="K104" s="112" t="s">
        <v>352</v>
      </c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2" t="s">
        <v>352</v>
      </c>
      <c r="X104" s="111"/>
      <c r="Y104" s="112" t="s">
        <v>352</v>
      </c>
      <c r="Z104" s="111"/>
      <c r="AA104" s="112" t="s">
        <v>352</v>
      </c>
      <c r="AB104" s="111"/>
      <c r="AC104" s="111"/>
      <c r="AD104" s="112" t="s">
        <v>352</v>
      </c>
      <c r="AE104" s="111"/>
    </row>
    <row r="105" spans="1:31">
      <c r="A105" s="144">
        <v>99</v>
      </c>
      <c r="B105" s="116" t="s">
        <v>483</v>
      </c>
      <c r="C105" s="145">
        <v>45694</v>
      </c>
      <c r="D105" s="111"/>
      <c r="E105" s="146"/>
      <c r="F105" s="111"/>
      <c r="G105" s="112" t="s">
        <v>352</v>
      </c>
      <c r="H105" s="111"/>
      <c r="I105" s="111"/>
      <c r="J105" s="111"/>
      <c r="K105" s="112" t="s">
        <v>352</v>
      </c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2" t="s">
        <v>352</v>
      </c>
      <c r="X105" s="111"/>
      <c r="Y105" s="112" t="s">
        <v>352</v>
      </c>
      <c r="Z105" s="111"/>
      <c r="AA105" s="112" t="s">
        <v>352</v>
      </c>
      <c r="AB105" s="111"/>
      <c r="AC105" s="111"/>
      <c r="AD105" s="112" t="s">
        <v>352</v>
      </c>
      <c r="AE105" s="111"/>
    </row>
    <row r="106" spans="1:31">
      <c r="A106" s="144">
        <v>100</v>
      </c>
      <c r="B106" s="116" t="s">
        <v>484</v>
      </c>
      <c r="C106" s="145">
        <v>45694</v>
      </c>
      <c r="D106" s="111"/>
      <c r="E106" s="146"/>
      <c r="F106" s="148"/>
      <c r="G106" s="112" t="s">
        <v>352</v>
      </c>
      <c r="H106" s="111"/>
      <c r="I106" s="111"/>
      <c r="J106" s="111"/>
      <c r="K106" s="112"/>
      <c r="L106" s="112" t="s">
        <v>352</v>
      </c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2"/>
      <c r="X106" s="111"/>
      <c r="Y106" s="111"/>
      <c r="Z106" s="111"/>
      <c r="AA106" s="112" t="s">
        <v>352</v>
      </c>
      <c r="AB106" s="111"/>
      <c r="AC106" s="111"/>
      <c r="AD106" s="112" t="s">
        <v>352</v>
      </c>
      <c r="AE106" s="111"/>
    </row>
    <row r="107" spans="1:31">
      <c r="A107" s="144">
        <v>101</v>
      </c>
      <c r="B107" s="116" t="s">
        <v>485</v>
      </c>
      <c r="C107" s="145">
        <v>45714</v>
      </c>
      <c r="D107" s="111"/>
      <c r="E107" s="112" t="s">
        <v>352</v>
      </c>
      <c r="F107" s="149"/>
      <c r="G107" s="112"/>
      <c r="H107" s="111"/>
      <c r="I107" s="111"/>
      <c r="J107" s="111"/>
      <c r="K107" s="112" t="s">
        <v>352</v>
      </c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2" t="s">
        <v>352</v>
      </c>
      <c r="X107" s="111"/>
      <c r="Y107" s="112" t="s">
        <v>352</v>
      </c>
      <c r="Z107" s="111"/>
      <c r="AA107" s="112" t="s">
        <v>352</v>
      </c>
      <c r="AB107" s="111"/>
      <c r="AC107" s="111"/>
      <c r="AD107" s="112" t="s">
        <v>352</v>
      </c>
      <c r="AE107" s="111"/>
    </row>
    <row r="108" spans="1:31">
      <c r="A108" s="144">
        <v>102</v>
      </c>
      <c r="B108" s="116" t="s">
        <v>486</v>
      </c>
      <c r="C108" s="145">
        <v>45720</v>
      </c>
      <c r="D108" s="111"/>
      <c r="E108" s="112" t="s">
        <v>352</v>
      </c>
      <c r="F108" s="111"/>
      <c r="G108" s="112"/>
      <c r="H108" s="111"/>
      <c r="I108" s="111"/>
      <c r="J108" s="111"/>
      <c r="K108" s="112" t="s">
        <v>352</v>
      </c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2" t="s">
        <v>352</v>
      </c>
      <c r="X108" s="111"/>
      <c r="Y108" s="111"/>
      <c r="Z108" s="111"/>
      <c r="AA108" s="112" t="s">
        <v>352</v>
      </c>
      <c r="AB108" s="111"/>
      <c r="AC108" s="111"/>
      <c r="AD108" s="112" t="s">
        <v>352</v>
      </c>
      <c r="AE108" s="111"/>
    </row>
    <row r="109" spans="1:31">
      <c r="A109" s="144">
        <v>103</v>
      </c>
      <c r="B109" s="116" t="s">
        <v>487</v>
      </c>
      <c r="C109" s="145">
        <v>45731</v>
      </c>
      <c r="D109" s="111"/>
      <c r="E109" s="112" t="s">
        <v>352</v>
      </c>
      <c r="F109" s="111"/>
      <c r="G109" s="112"/>
      <c r="H109" s="111"/>
      <c r="I109" s="111"/>
      <c r="J109" s="111"/>
      <c r="K109" s="112" t="s">
        <v>352</v>
      </c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2" t="s">
        <v>352</v>
      </c>
      <c r="X109" s="111"/>
      <c r="Y109" s="111"/>
      <c r="Z109" s="111"/>
      <c r="AA109" s="112" t="s">
        <v>352</v>
      </c>
      <c r="AB109" s="111"/>
      <c r="AC109" s="111"/>
      <c r="AD109" s="112" t="s">
        <v>352</v>
      </c>
      <c r="AE109" s="111"/>
    </row>
    <row r="110" spans="1:31">
      <c r="A110" s="144">
        <v>104</v>
      </c>
      <c r="B110" s="116" t="s">
        <v>488</v>
      </c>
      <c r="C110" s="145">
        <v>45750</v>
      </c>
      <c r="D110" s="111"/>
      <c r="E110" s="146"/>
      <c r="G110" s="112" t="s">
        <v>352</v>
      </c>
      <c r="H110" s="111"/>
      <c r="I110" s="111"/>
      <c r="J110" s="111"/>
      <c r="K110" s="112"/>
      <c r="L110" s="112" t="s">
        <v>352</v>
      </c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2"/>
      <c r="X110" s="111"/>
      <c r="Y110" s="111"/>
      <c r="Z110" s="111"/>
      <c r="AA110" s="112" t="s">
        <v>352</v>
      </c>
      <c r="AB110" s="111"/>
      <c r="AC110" s="111"/>
      <c r="AD110" s="112" t="s">
        <v>352</v>
      </c>
      <c r="AE110" s="111"/>
    </row>
    <row r="111" spans="1:31">
      <c r="A111" s="144">
        <v>105</v>
      </c>
      <c r="B111" s="116" t="s">
        <v>489</v>
      </c>
      <c r="C111" s="145">
        <v>45750</v>
      </c>
      <c r="D111" s="111"/>
      <c r="E111" s="146"/>
      <c r="F111" s="112" t="s">
        <v>352</v>
      </c>
      <c r="G111" s="112"/>
      <c r="H111" s="111"/>
      <c r="I111" s="111"/>
      <c r="J111" s="111"/>
      <c r="K111" s="112"/>
      <c r="L111" s="112" t="s">
        <v>352</v>
      </c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2"/>
      <c r="X111" s="111"/>
      <c r="Y111" s="111"/>
      <c r="Z111" s="111"/>
      <c r="AA111" s="112" t="s">
        <v>352</v>
      </c>
      <c r="AB111" s="111"/>
      <c r="AC111" s="111"/>
      <c r="AD111" s="112" t="s">
        <v>352</v>
      </c>
      <c r="AE111" s="111"/>
    </row>
    <row r="112" spans="1:31">
      <c r="A112" s="144">
        <v>106</v>
      </c>
      <c r="B112" s="116" t="s">
        <v>490</v>
      </c>
      <c r="C112" s="145">
        <v>45758</v>
      </c>
      <c r="D112" s="111"/>
      <c r="E112" s="112" t="s">
        <v>352</v>
      </c>
      <c r="F112" s="111"/>
      <c r="G112" s="112"/>
      <c r="H112" s="111"/>
      <c r="I112" s="111"/>
      <c r="J112" s="111"/>
      <c r="K112" s="112" t="s">
        <v>352</v>
      </c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2" t="s">
        <v>352</v>
      </c>
      <c r="X112" s="111"/>
      <c r="Y112" s="112" t="s">
        <v>352</v>
      </c>
      <c r="Z112" s="111"/>
      <c r="AA112" s="112" t="s">
        <v>352</v>
      </c>
      <c r="AB112" s="111"/>
      <c r="AC112" s="111"/>
      <c r="AD112" s="112" t="s">
        <v>352</v>
      </c>
      <c r="AE112" s="111"/>
    </row>
    <row r="113" spans="1:31">
      <c r="A113" s="144">
        <v>107</v>
      </c>
      <c r="B113" s="116" t="s">
        <v>491</v>
      </c>
      <c r="C113" s="145">
        <v>45765</v>
      </c>
      <c r="D113" s="111"/>
      <c r="E113" s="112" t="s">
        <v>352</v>
      </c>
      <c r="F113" s="111"/>
      <c r="G113" s="112"/>
      <c r="H113" s="111"/>
      <c r="I113" s="111"/>
      <c r="J113" s="111"/>
      <c r="K113" s="112" t="s">
        <v>352</v>
      </c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2" t="s">
        <v>352</v>
      </c>
      <c r="X113" s="111"/>
      <c r="Y113" s="111"/>
      <c r="Z113" s="111"/>
      <c r="AA113" s="112" t="s">
        <v>352</v>
      </c>
      <c r="AB113" s="111"/>
      <c r="AC113" s="111"/>
      <c r="AD113" s="112" t="s">
        <v>352</v>
      </c>
      <c r="AE113" s="111"/>
    </row>
    <row r="114" spans="1:31">
      <c r="A114" s="144">
        <v>108</v>
      </c>
      <c r="B114" s="116" t="s">
        <v>492</v>
      </c>
      <c r="C114" s="145">
        <v>45783</v>
      </c>
      <c r="D114" s="111"/>
      <c r="E114" s="112" t="s">
        <v>352</v>
      </c>
      <c r="F114" s="111"/>
      <c r="G114" s="112"/>
      <c r="H114" s="111"/>
      <c r="I114" s="111"/>
      <c r="J114" s="111"/>
      <c r="K114" s="112" t="s">
        <v>352</v>
      </c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2" t="s">
        <v>352</v>
      </c>
      <c r="X114" s="111"/>
      <c r="Y114" s="112" t="s">
        <v>352</v>
      </c>
      <c r="Z114" s="111"/>
      <c r="AA114" s="112" t="s">
        <v>352</v>
      </c>
      <c r="AB114" s="111"/>
      <c r="AC114" s="111"/>
      <c r="AD114" s="112" t="s">
        <v>352</v>
      </c>
      <c r="AE114" s="111"/>
    </row>
    <row r="115" spans="1:31">
      <c r="A115" s="144">
        <v>109</v>
      </c>
      <c r="B115" s="116" t="s">
        <v>493</v>
      </c>
      <c r="C115" s="145">
        <v>45793</v>
      </c>
      <c r="D115" s="111"/>
      <c r="E115" s="146"/>
      <c r="G115" s="112" t="s">
        <v>352</v>
      </c>
      <c r="H115" s="111"/>
      <c r="I115" s="111"/>
      <c r="J115" s="111"/>
      <c r="K115" s="112"/>
      <c r="L115" s="112" t="s">
        <v>352</v>
      </c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2"/>
      <c r="X115" s="111"/>
      <c r="Y115" s="111"/>
      <c r="Z115" s="111"/>
      <c r="AA115" s="112" t="s">
        <v>352</v>
      </c>
      <c r="AB115" s="111"/>
      <c r="AC115" s="111"/>
      <c r="AD115" s="112" t="s">
        <v>352</v>
      </c>
      <c r="AE115" s="111"/>
    </row>
    <row r="116" spans="1:31">
      <c r="A116" s="144">
        <v>110</v>
      </c>
      <c r="B116" s="116" t="s">
        <v>494</v>
      </c>
      <c r="C116" s="145">
        <v>45805</v>
      </c>
      <c r="D116" s="111"/>
      <c r="E116" s="146"/>
      <c r="F116" s="112" t="s">
        <v>352</v>
      </c>
      <c r="G116" s="112"/>
      <c r="H116" s="111"/>
      <c r="I116" s="111"/>
      <c r="J116" s="111"/>
      <c r="K116" s="112"/>
      <c r="L116" s="112" t="s">
        <v>352</v>
      </c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2"/>
      <c r="X116" s="111"/>
      <c r="Y116" s="111"/>
      <c r="Z116" s="111"/>
      <c r="AA116" s="112" t="s">
        <v>352</v>
      </c>
      <c r="AB116" s="111"/>
      <c r="AC116" s="111"/>
      <c r="AD116" s="112" t="s">
        <v>352</v>
      </c>
      <c r="AE116" s="111"/>
    </row>
    <row r="117" spans="1:31">
      <c r="A117" s="144">
        <v>111</v>
      </c>
      <c r="B117" s="116" t="s">
        <v>495</v>
      </c>
      <c r="C117" s="145">
        <v>45806</v>
      </c>
      <c r="D117" s="111"/>
      <c r="E117" s="112" t="s">
        <v>352</v>
      </c>
      <c r="F117" s="111"/>
      <c r="G117" s="112"/>
      <c r="H117" s="111"/>
      <c r="I117" s="111"/>
      <c r="J117" s="111"/>
      <c r="K117" s="112" t="s">
        <v>352</v>
      </c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2" t="s">
        <v>352</v>
      </c>
      <c r="X117" s="111"/>
      <c r="Y117" s="111"/>
      <c r="Z117" s="111"/>
      <c r="AA117" s="112" t="s">
        <v>352</v>
      </c>
      <c r="AB117" s="111"/>
      <c r="AC117" s="111"/>
      <c r="AD117" s="112" t="s">
        <v>352</v>
      </c>
      <c r="AE117" s="111"/>
    </row>
    <row r="118" spans="1:31">
      <c r="A118" s="144">
        <v>112</v>
      </c>
      <c r="B118" s="116" t="s">
        <v>496</v>
      </c>
      <c r="C118" s="145">
        <v>45812</v>
      </c>
      <c r="D118" s="111"/>
      <c r="E118" s="146" t="s">
        <v>352</v>
      </c>
      <c r="F118" s="112"/>
      <c r="G118" s="112"/>
      <c r="H118" s="111"/>
      <c r="I118" s="111"/>
      <c r="J118" s="111"/>
      <c r="K118" s="112"/>
      <c r="L118" s="112" t="s">
        <v>352</v>
      </c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2"/>
      <c r="X118" s="111"/>
      <c r="Y118" s="111"/>
      <c r="Z118" s="111"/>
      <c r="AA118" s="112" t="s">
        <v>352</v>
      </c>
      <c r="AB118" s="111"/>
      <c r="AC118" s="111"/>
      <c r="AD118" s="112" t="s">
        <v>352</v>
      </c>
      <c r="AE118" s="111"/>
    </row>
    <row r="119" spans="1:31">
      <c r="A119" s="144">
        <v>113</v>
      </c>
      <c r="B119" s="116" t="s">
        <v>497</v>
      </c>
      <c r="C119" s="145">
        <v>45821</v>
      </c>
      <c r="D119" s="111"/>
      <c r="E119" s="146"/>
      <c r="F119" s="111"/>
      <c r="G119" s="112" t="s">
        <v>352</v>
      </c>
      <c r="H119" s="111"/>
      <c r="I119" s="111"/>
      <c r="J119" s="111"/>
      <c r="K119" s="112" t="s">
        <v>352</v>
      </c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2" t="s">
        <v>352</v>
      </c>
      <c r="X119" s="111"/>
      <c r="Y119" s="112" t="s">
        <v>352</v>
      </c>
      <c r="Z119" s="111"/>
      <c r="AA119" s="112" t="s">
        <v>352</v>
      </c>
      <c r="AB119" s="111"/>
      <c r="AC119" s="111"/>
      <c r="AD119" s="112" t="s">
        <v>352</v>
      </c>
      <c r="AE119" s="111"/>
    </row>
    <row r="120" spans="1:31">
      <c r="A120" s="144">
        <v>114</v>
      </c>
      <c r="B120" s="116" t="s">
        <v>498</v>
      </c>
      <c r="C120" s="145">
        <v>45822</v>
      </c>
      <c r="D120" s="111"/>
      <c r="E120" s="146"/>
      <c r="F120" s="112" t="s">
        <v>352</v>
      </c>
      <c r="G120" s="112"/>
      <c r="H120" s="111"/>
      <c r="I120" s="111"/>
      <c r="J120" s="111"/>
      <c r="K120" s="112"/>
      <c r="L120" s="112" t="s">
        <v>352</v>
      </c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2"/>
      <c r="X120" s="111"/>
      <c r="Y120" s="111"/>
      <c r="Z120" s="111"/>
      <c r="AA120" s="112" t="s">
        <v>352</v>
      </c>
      <c r="AB120" s="111"/>
      <c r="AC120" s="111"/>
      <c r="AD120" s="112" t="s">
        <v>352</v>
      </c>
      <c r="AE120" s="111"/>
    </row>
    <row r="121" spans="1:31">
      <c r="A121" s="144">
        <v>115</v>
      </c>
      <c r="B121" s="116" t="s">
        <v>499</v>
      </c>
      <c r="C121" s="145">
        <v>45832</v>
      </c>
      <c r="D121" s="111"/>
      <c r="E121" s="146"/>
      <c r="F121" s="111"/>
      <c r="G121" s="112" t="s">
        <v>352</v>
      </c>
      <c r="H121" s="111"/>
      <c r="I121" s="111"/>
      <c r="J121" s="111"/>
      <c r="K121" s="112" t="s">
        <v>352</v>
      </c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2" t="s">
        <v>352</v>
      </c>
      <c r="X121" s="111"/>
      <c r="Y121" s="112" t="s">
        <v>352</v>
      </c>
      <c r="Z121" s="111"/>
      <c r="AA121" s="112" t="s">
        <v>352</v>
      </c>
      <c r="AB121" s="111"/>
      <c r="AC121" s="111"/>
      <c r="AD121" s="112" t="s">
        <v>352</v>
      </c>
      <c r="AE121" s="111"/>
    </row>
    <row r="122" spans="1:31">
      <c r="A122" s="144">
        <v>116</v>
      </c>
      <c r="B122" s="116" t="s">
        <v>500</v>
      </c>
      <c r="C122" s="145">
        <v>45834</v>
      </c>
      <c r="D122" s="111"/>
      <c r="E122" s="146"/>
      <c r="F122" s="112" t="s">
        <v>352</v>
      </c>
      <c r="G122" s="112"/>
      <c r="H122" s="111"/>
      <c r="I122" s="111"/>
      <c r="J122" s="111"/>
      <c r="K122" s="112"/>
      <c r="L122" s="112" t="s">
        <v>352</v>
      </c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2"/>
      <c r="X122" s="111"/>
      <c r="Y122" s="111"/>
      <c r="Z122" s="111"/>
      <c r="AA122" s="112" t="s">
        <v>352</v>
      </c>
      <c r="AB122" s="111"/>
      <c r="AC122" s="111"/>
      <c r="AD122" s="112" t="s">
        <v>352</v>
      </c>
      <c r="AE122" s="111"/>
    </row>
    <row r="123" spans="1:31">
      <c r="A123" s="144">
        <v>117</v>
      </c>
      <c r="B123" s="116" t="s">
        <v>501</v>
      </c>
      <c r="C123" s="145">
        <v>45847</v>
      </c>
      <c r="D123" s="111"/>
      <c r="E123" s="146" t="s">
        <v>352</v>
      </c>
      <c r="F123" s="112"/>
      <c r="G123" s="112"/>
      <c r="H123" s="111"/>
      <c r="I123" s="111"/>
      <c r="J123" s="111"/>
      <c r="K123" s="112"/>
      <c r="L123" s="112" t="s">
        <v>352</v>
      </c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2"/>
      <c r="X123" s="111"/>
      <c r="Y123" s="111"/>
      <c r="Z123" s="111"/>
      <c r="AA123" s="112" t="s">
        <v>352</v>
      </c>
      <c r="AB123" s="111"/>
      <c r="AC123" s="111"/>
      <c r="AD123" s="112" t="s">
        <v>352</v>
      </c>
      <c r="AE123" s="111"/>
    </row>
    <row r="124" spans="1:31">
      <c r="A124" s="144">
        <v>118</v>
      </c>
      <c r="B124" s="116" t="s">
        <v>502</v>
      </c>
      <c r="C124" s="145">
        <v>45870</v>
      </c>
      <c r="D124" s="111"/>
      <c r="E124" s="112" t="s">
        <v>352</v>
      </c>
      <c r="F124" s="111"/>
      <c r="G124" s="112"/>
      <c r="H124" s="111"/>
      <c r="I124" s="111"/>
      <c r="J124" s="111"/>
      <c r="K124" s="112" t="s">
        <v>352</v>
      </c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2" t="s">
        <v>352</v>
      </c>
      <c r="X124" s="111"/>
      <c r="Y124" s="112" t="s">
        <v>352</v>
      </c>
      <c r="Z124" s="111"/>
      <c r="AA124" s="112" t="s">
        <v>352</v>
      </c>
      <c r="AB124" s="111"/>
      <c r="AC124" s="111"/>
      <c r="AD124" s="112" t="s">
        <v>352</v>
      </c>
      <c r="AE124" s="111"/>
    </row>
    <row r="125" spans="1:31">
      <c r="A125" s="144">
        <v>119</v>
      </c>
      <c r="B125" s="116" t="s">
        <v>503</v>
      </c>
      <c r="C125" s="145">
        <v>45875</v>
      </c>
      <c r="D125" s="111"/>
      <c r="E125" s="112" t="s">
        <v>352</v>
      </c>
      <c r="F125" s="111"/>
      <c r="G125" s="112"/>
      <c r="H125" s="111"/>
      <c r="I125" s="111"/>
      <c r="J125" s="111"/>
      <c r="K125" s="112" t="s">
        <v>352</v>
      </c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2" t="s">
        <v>352</v>
      </c>
      <c r="X125" s="111"/>
      <c r="Y125" s="111"/>
      <c r="Z125" s="111"/>
      <c r="AA125" s="112" t="s">
        <v>352</v>
      </c>
      <c r="AB125" s="111"/>
      <c r="AC125" s="111"/>
      <c r="AD125" s="112" t="s">
        <v>352</v>
      </c>
      <c r="AE125" s="111"/>
    </row>
    <row r="126" spans="1:31">
      <c r="A126" s="144">
        <v>120</v>
      </c>
      <c r="B126" s="116" t="s">
        <v>504</v>
      </c>
      <c r="C126" s="145">
        <v>45884</v>
      </c>
      <c r="D126" s="111"/>
      <c r="E126" s="146"/>
      <c r="F126" s="111"/>
      <c r="G126" s="112" t="s">
        <v>352</v>
      </c>
      <c r="H126" s="111"/>
      <c r="I126" s="111"/>
      <c r="J126" s="111"/>
      <c r="K126" s="112" t="s">
        <v>352</v>
      </c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2" t="s">
        <v>352</v>
      </c>
      <c r="X126" s="111"/>
      <c r="Y126" s="112" t="s">
        <v>352</v>
      </c>
      <c r="Z126" s="111"/>
      <c r="AA126" s="112" t="s">
        <v>352</v>
      </c>
      <c r="AB126" s="111"/>
      <c r="AC126" s="111"/>
      <c r="AD126" s="112" t="s">
        <v>352</v>
      </c>
      <c r="AE126" s="111"/>
    </row>
    <row r="127" spans="1:31">
      <c r="A127" s="144">
        <v>121</v>
      </c>
      <c r="B127" s="116" t="s">
        <v>505</v>
      </c>
      <c r="C127" s="145">
        <v>45888</v>
      </c>
      <c r="D127" s="111"/>
      <c r="E127" s="146"/>
      <c r="G127" s="112" t="s">
        <v>352</v>
      </c>
      <c r="H127" s="111"/>
      <c r="I127" s="111"/>
      <c r="J127" s="111"/>
      <c r="K127" s="112"/>
      <c r="L127" s="112" t="s">
        <v>352</v>
      </c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2"/>
      <c r="X127" s="111"/>
      <c r="Y127" s="111"/>
      <c r="Z127" s="111"/>
      <c r="AA127" s="112" t="s">
        <v>352</v>
      </c>
      <c r="AB127" s="111"/>
      <c r="AC127" s="111"/>
      <c r="AD127" s="112" t="s">
        <v>352</v>
      </c>
      <c r="AE127" s="111"/>
    </row>
    <row r="128" spans="1:31">
      <c r="A128" s="144">
        <v>122</v>
      </c>
      <c r="B128" s="116" t="s">
        <v>506</v>
      </c>
      <c r="C128" s="145">
        <v>45888</v>
      </c>
      <c r="D128" s="111"/>
      <c r="E128" s="146" t="s">
        <v>352</v>
      </c>
      <c r="F128" s="112"/>
      <c r="G128" s="112"/>
      <c r="H128" s="111"/>
      <c r="I128" s="111"/>
      <c r="J128" s="111"/>
      <c r="K128" s="112"/>
      <c r="L128" s="112" t="s">
        <v>352</v>
      </c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2"/>
      <c r="X128" s="111"/>
      <c r="Y128" s="111"/>
      <c r="Z128" s="111"/>
      <c r="AA128" s="112" t="s">
        <v>352</v>
      </c>
      <c r="AB128" s="111"/>
      <c r="AC128" s="111"/>
      <c r="AD128" s="112" t="s">
        <v>352</v>
      </c>
      <c r="AE128" s="111"/>
    </row>
    <row r="129" spans="1:31">
      <c r="A129" s="144">
        <v>123</v>
      </c>
      <c r="B129" s="116" t="s">
        <v>507</v>
      </c>
      <c r="C129" s="145">
        <v>45889</v>
      </c>
      <c r="D129" s="111"/>
      <c r="E129" s="146"/>
      <c r="F129" s="112" t="s">
        <v>352</v>
      </c>
      <c r="G129" s="112"/>
      <c r="H129" s="111"/>
      <c r="I129" s="111"/>
      <c r="J129" s="111"/>
      <c r="K129" s="112"/>
      <c r="L129" s="112" t="s">
        <v>352</v>
      </c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2"/>
      <c r="X129" s="111"/>
      <c r="Y129" s="111"/>
      <c r="Z129" s="111"/>
      <c r="AA129" s="112" t="s">
        <v>352</v>
      </c>
      <c r="AB129" s="111"/>
      <c r="AC129" s="111"/>
      <c r="AD129" s="112" t="s">
        <v>352</v>
      </c>
      <c r="AE129" s="111"/>
    </row>
    <row r="130" spans="1:31">
      <c r="A130" s="144">
        <v>124</v>
      </c>
      <c r="B130" s="116" t="s">
        <v>508</v>
      </c>
      <c r="C130" s="145">
        <v>45889</v>
      </c>
      <c r="D130" s="111"/>
      <c r="E130" s="146" t="s">
        <v>352</v>
      </c>
      <c r="F130" s="112"/>
      <c r="G130" s="112"/>
      <c r="H130" s="111"/>
      <c r="I130" s="111"/>
      <c r="J130" s="111"/>
      <c r="K130" s="112"/>
      <c r="L130" s="112" t="s">
        <v>352</v>
      </c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2"/>
      <c r="X130" s="111"/>
      <c r="Y130" s="111"/>
      <c r="Z130" s="111"/>
      <c r="AA130" s="112" t="s">
        <v>352</v>
      </c>
      <c r="AB130" s="111"/>
      <c r="AC130" s="111"/>
      <c r="AD130" s="112" t="s">
        <v>352</v>
      </c>
      <c r="AE130" s="111"/>
    </row>
    <row r="131" spans="1:31">
      <c r="A131" s="144">
        <v>125</v>
      </c>
      <c r="B131" s="116" t="s">
        <v>509</v>
      </c>
      <c r="C131" s="145">
        <v>45888</v>
      </c>
      <c r="D131" s="111"/>
      <c r="E131" s="146"/>
      <c r="G131" s="112" t="s">
        <v>352</v>
      </c>
      <c r="H131" s="111"/>
      <c r="I131" s="111"/>
      <c r="J131" s="111"/>
      <c r="K131" s="112"/>
      <c r="L131" s="112" t="s">
        <v>352</v>
      </c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2"/>
      <c r="X131" s="111"/>
      <c r="Y131" s="111"/>
      <c r="Z131" s="111"/>
      <c r="AA131" s="112" t="s">
        <v>352</v>
      </c>
      <c r="AB131" s="111"/>
      <c r="AC131" s="111"/>
      <c r="AD131" s="112" t="s">
        <v>352</v>
      </c>
      <c r="AE131" s="111"/>
    </row>
    <row r="132" spans="1:31">
      <c r="A132" s="144">
        <v>126</v>
      </c>
      <c r="B132" s="116" t="s">
        <v>510</v>
      </c>
      <c r="C132" s="145">
        <v>45890</v>
      </c>
      <c r="D132" s="111"/>
      <c r="E132" s="146" t="s">
        <v>352</v>
      </c>
      <c r="F132" s="112"/>
      <c r="G132" s="112"/>
      <c r="H132" s="111"/>
      <c r="I132" s="111"/>
      <c r="J132" s="111"/>
      <c r="K132" s="112"/>
      <c r="L132" s="112" t="s">
        <v>352</v>
      </c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2"/>
      <c r="X132" s="111"/>
      <c r="Y132" s="111"/>
      <c r="Z132" s="111"/>
      <c r="AA132" s="112" t="s">
        <v>352</v>
      </c>
      <c r="AB132" s="111"/>
      <c r="AC132" s="111"/>
      <c r="AD132" s="112" t="s">
        <v>352</v>
      </c>
      <c r="AE132" s="111"/>
    </row>
    <row r="133" spans="1:31">
      <c r="A133" s="144">
        <v>127</v>
      </c>
      <c r="B133" s="116" t="s">
        <v>511</v>
      </c>
      <c r="C133" s="145">
        <v>45888</v>
      </c>
      <c r="D133" s="111"/>
      <c r="E133" s="146"/>
      <c r="F133" s="112" t="s">
        <v>352</v>
      </c>
      <c r="G133" s="112"/>
      <c r="H133" s="111"/>
      <c r="I133" s="111"/>
      <c r="J133" s="111"/>
      <c r="K133" s="112"/>
      <c r="L133" s="112" t="s">
        <v>352</v>
      </c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2"/>
      <c r="X133" s="111"/>
      <c r="Y133" s="111"/>
      <c r="Z133" s="111"/>
      <c r="AA133" s="112" t="s">
        <v>352</v>
      </c>
      <c r="AB133" s="111"/>
      <c r="AC133" s="111"/>
      <c r="AD133" s="112" t="s">
        <v>352</v>
      </c>
      <c r="AE133" s="111"/>
    </row>
    <row r="134" spans="1:31">
      <c r="A134" s="144">
        <v>128</v>
      </c>
      <c r="B134" s="116" t="s">
        <v>512</v>
      </c>
      <c r="C134" s="145">
        <v>45892</v>
      </c>
      <c r="D134" s="111"/>
      <c r="E134" s="146" t="s">
        <v>352</v>
      </c>
      <c r="F134" s="112"/>
      <c r="G134" s="112"/>
      <c r="H134" s="111"/>
      <c r="I134" s="111"/>
      <c r="J134" s="111"/>
      <c r="K134" s="112"/>
      <c r="L134" s="112" t="s">
        <v>352</v>
      </c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2"/>
      <c r="X134" s="111"/>
      <c r="Y134" s="111"/>
      <c r="Z134" s="111"/>
      <c r="AA134" s="112" t="s">
        <v>352</v>
      </c>
      <c r="AB134" s="111"/>
      <c r="AC134" s="111"/>
      <c r="AD134" s="112" t="s">
        <v>352</v>
      </c>
      <c r="AE134" s="111"/>
    </row>
    <row r="135" spans="1:31">
      <c r="A135" s="144">
        <v>129</v>
      </c>
      <c r="B135" s="116" t="s">
        <v>513</v>
      </c>
      <c r="C135" s="145">
        <v>45888</v>
      </c>
      <c r="D135" s="111"/>
      <c r="E135" s="146"/>
      <c r="F135" s="112" t="s">
        <v>352</v>
      </c>
      <c r="G135" s="112"/>
      <c r="H135" s="111"/>
      <c r="I135" s="111"/>
      <c r="J135" s="111"/>
      <c r="K135" s="112"/>
      <c r="L135" s="112" t="s">
        <v>352</v>
      </c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2"/>
      <c r="X135" s="111"/>
      <c r="Y135" s="111"/>
      <c r="Z135" s="111"/>
      <c r="AA135" s="112" t="s">
        <v>352</v>
      </c>
      <c r="AB135" s="111"/>
      <c r="AC135" s="111"/>
      <c r="AD135" s="112" t="s">
        <v>352</v>
      </c>
      <c r="AE135" s="111"/>
    </row>
    <row r="136" spans="1:31">
      <c r="A136" s="144">
        <v>130</v>
      </c>
      <c r="B136" s="116" t="s">
        <v>514</v>
      </c>
      <c r="C136" s="145">
        <v>45895</v>
      </c>
      <c r="D136" s="111"/>
      <c r="E136" s="112" t="s">
        <v>352</v>
      </c>
      <c r="F136" s="111"/>
      <c r="G136" s="112"/>
      <c r="H136" s="111"/>
      <c r="I136" s="111"/>
      <c r="J136" s="111"/>
      <c r="K136" s="112" t="s">
        <v>352</v>
      </c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2" t="s">
        <v>352</v>
      </c>
      <c r="X136" s="111"/>
      <c r="Y136" s="112" t="s">
        <v>352</v>
      </c>
      <c r="Z136" s="111"/>
      <c r="AA136" s="112" t="s">
        <v>352</v>
      </c>
      <c r="AB136" s="111"/>
      <c r="AC136" s="111"/>
      <c r="AD136" s="112" t="s">
        <v>352</v>
      </c>
      <c r="AE136" s="111"/>
    </row>
    <row r="137" spans="1:31">
      <c r="A137" s="144">
        <v>131</v>
      </c>
      <c r="B137" s="116" t="s">
        <v>515</v>
      </c>
      <c r="C137" s="145">
        <v>45904</v>
      </c>
      <c r="D137" s="111"/>
      <c r="E137" s="146" t="s">
        <v>352</v>
      </c>
      <c r="F137" s="112"/>
      <c r="G137" s="112"/>
      <c r="H137" s="111"/>
      <c r="I137" s="111"/>
      <c r="J137" s="111"/>
      <c r="K137" s="112"/>
      <c r="L137" s="112" t="s">
        <v>352</v>
      </c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2"/>
      <c r="X137" s="111"/>
      <c r="Y137" s="111"/>
      <c r="Z137" s="111"/>
      <c r="AA137" s="112" t="s">
        <v>352</v>
      </c>
      <c r="AB137" s="111"/>
      <c r="AC137" s="111"/>
      <c r="AD137" s="112" t="s">
        <v>352</v>
      </c>
      <c r="AE137" s="111"/>
    </row>
    <row r="138" spans="1:31">
      <c r="A138" s="144">
        <v>132</v>
      </c>
      <c r="B138" s="116" t="s">
        <v>516</v>
      </c>
      <c r="C138" s="145">
        <v>45905</v>
      </c>
      <c r="D138" s="111"/>
      <c r="E138" s="112" t="s">
        <v>352</v>
      </c>
      <c r="F138" s="111"/>
      <c r="G138" s="112"/>
      <c r="H138" s="111"/>
      <c r="I138" s="111"/>
      <c r="J138" s="111"/>
      <c r="K138" s="112" t="s">
        <v>352</v>
      </c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2" t="s">
        <v>352</v>
      </c>
      <c r="X138" s="111"/>
      <c r="Y138" s="111"/>
      <c r="Z138" s="111"/>
      <c r="AA138" s="112" t="s">
        <v>352</v>
      </c>
      <c r="AB138" s="111"/>
      <c r="AC138" s="111"/>
      <c r="AD138" s="112" t="s">
        <v>352</v>
      </c>
      <c r="AE138" s="111"/>
    </row>
    <row r="139" spans="1:31">
      <c r="A139" s="144">
        <v>133</v>
      </c>
      <c r="B139" s="116" t="s">
        <v>517</v>
      </c>
      <c r="C139" s="145">
        <v>45910</v>
      </c>
      <c r="D139" s="111"/>
      <c r="E139" s="146"/>
      <c r="F139" s="112" t="s">
        <v>352</v>
      </c>
      <c r="G139" s="112"/>
      <c r="H139" s="111"/>
      <c r="I139" s="111"/>
      <c r="J139" s="111"/>
      <c r="K139" s="112"/>
      <c r="L139" s="112" t="s">
        <v>352</v>
      </c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2"/>
      <c r="X139" s="111"/>
      <c r="Y139" s="111"/>
      <c r="Z139" s="111"/>
      <c r="AA139" s="112" t="s">
        <v>352</v>
      </c>
      <c r="AB139" s="111"/>
      <c r="AC139" s="111"/>
      <c r="AD139" s="112" t="s">
        <v>352</v>
      </c>
      <c r="AE139" s="111"/>
    </row>
    <row r="140" spans="1:31">
      <c r="A140" s="144">
        <v>134</v>
      </c>
      <c r="B140" s="116" t="s">
        <v>518</v>
      </c>
      <c r="C140" s="145">
        <v>45917</v>
      </c>
      <c r="D140" s="111"/>
      <c r="E140" s="146"/>
      <c r="F140" s="111"/>
      <c r="G140" s="112" t="s">
        <v>352</v>
      </c>
      <c r="H140" s="111"/>
      <c r="I140" s="111"/>
      <c r="J140" s="111"/>
      <c r="K140" s="112" t="s">
        <v>352</v>
      </c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2" t="s">
        <v>352</v>
      </c>
      <c r="X140" s="111"/>
      <c r="Y140" s="112" t="s">
        <v>352</v>
      </c>
      <c r="Z140" s="111"/>
      <c r="AA140" s="112" t="s">
        <v>352</v>
      </c>
      <c r="AB140" s="111"/>
      <c r="AC140" s="111"/>
      <c r="AD140" s="112" t="s">
        <v>352</v>
      </c>
      <c r="AE140" s="111"/>
    </row>
    <row r="141" spans="1:31">
      <c r="A141" s="144">
        <v>135</v>
      </c>
      <c r="B141" s="116" t="s">
        <v>519</v>
      </c>
      <c r="C141" s="145">
        <v>45913</v>
      </c>
      <c r="D141" s="111"/>
      <c r="E141" s="146"/>
      <c r="G141" s="112" t="s">
        <v>352</v>
      </c>
      <c r="H141" s="111"/>
      <c r="I141" s="111"/>
      <c r="J141" s="111"/>
      <c r="K141" s="112"/>
      <c r="L141" s="112" t="s">
        <v>352</v>
      </c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2"/>
      <c r="X141" s="111"/>
      <c r="Y141" s="111"/>
      <c r="Z141" s="111"/>
      <c r="AA141" s="112" t="s">
        <v>352</v>
      </c>
      <c r="AB141" s="111"/>
      <c r="AC141" s="111"/>
      <c r="AD141" s="112" t="s">
        <v>352</v>
      </c>
      <c r="AE141" s="111"/>
    </row>
    <row r="142" spans="1:31">
      <c r="A142" s="144">
        <v>136</v>
      </c>
      <c r="B142" s="116" t="s">
        <v>520</v>
      </c>
      <c r="C142" s="145">
        <v>45915</v>
      </c>
      <c r="D142" s="111"/>
      <c r="E142" s="146" t="s">
        <v>352</v>
      </c>
      <c r="F142" s="112"/>
      <c r="G142" s="112"/>
      <c r="H142" s="111"/>
      <c r="I142" s="111"/>
      <c r="J142" s="111"/>
      <c r="K142" s="112"/>
      <c r="L142" s="112" t="s">
        <v>352</v>
      </c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2"/>
      <c r="X142" s="111"/>
      <c r="Y142" s="111"/>
      <c r="Z142" s="111"/>
      <c r="AA142" s="112" t="s">
        <v>352</v>
      </c>
      <c r="AB142" s="111"/>
      <c r="AC142" s="111"/>
      <c r="AD142" s="112" t="s">
        <v>352</v>
      </c>
      <c r="AE142" s="111"/>
    </row>
    <row r="143" spans="1:31">
      <c r="A143" s="144">
        <v>137</v>
      </c>
      <c r="B143" s="116" t="s">
        <v>521</v>
      </c>
      <c r="C143" s="145">
        <v>45916</v>
      </c>
      <c r="D143" s="111"/>
      <c r="E143" s="146"/>
      <c r="F143" s="112" t="s">
        <v>352</v>
      </c>
      <c r="G143" s="112"/>
      <c r="H143" s="111"/>
      <c r="I143" s="111"/>
      <c r="J143" s="111"/>
      <c r="K143" s="112"/>
      <c r="L143" s="112" t="s">
        <v>352</v>
      </c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2"/>
      <c r="X143" s="111"/>
      <c r="Y143" s="111"/>
      <c r="Z143" s="111"/>
      <c r="AA143" s="112" t="s">
        <v>352</v>
      </c>
      <c r="AB143" s="111"/>
      <c r="AC143" s="111"/>
      <c r="AD143" s="112" t="s">
        <v>352</v>
      </c>
      <c r="AE143" s="111"/>
    </row>
    <row r="144" spans="1:31">
      <c r="A144" s="144">
        <v>138</v>
      </c>
      <c r="B144" s="116" t="s">
        <v>522</v>
      </c>
      <c r="C144" s="145">
        <v>45925</v>
      </c>
      <c r="D144" s="111"/>
      <c r="E144" s="146" t="s">
        <v>352</v>
      </c>
      <c r="F144" s="112"/>
      <c r="G144" s="112"/>
      <c r="H144" s="111"/>
      <c r="I144" s="111"/>
      <c r="J144" s="111"/>
      <c r="K144" s="112"/>
      <c r="L144" s="112" t="s">
        <v>352</v>
      </c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2"/>
      <c r="X144" s="111"/>
      <c r="Y144" s="111"/>
      <c r="Z144" s="111"/>
      <c r="AA144" s="112" t="s">
        <v>352</v>
      </c>
      <c r="AB144" s="111"/>
      <c r="AC144" s="111"/>
      <c r="AD144" s="112" t="s">
        <v>352</v>
      </c>
      <c r="AE144" s="111"/>
    </row>
    <row r="145" spans="1:31">
      <c r="A145" s="144">
        <v>139</v>
      </c>
      <c r="B145" s="116" t="s">
        <v>523</v>
      </c>
      <c r="C145" s="145">
        <v>45925</v>
      </c>
      <c r="D145" s="111"/>
      <c r="E145" s="146"/>
      <c r="F145" s="112" t="s">
        <v>352</v>
      </c>
      <c r="G145" s="112"/>
      <c r="H145" s="111"/>
      <c r="I145" s="111"/>
      <c r="J145" s="111"/>
      <c r="K145" s="112"/>
      <c r="L145" s="112" t="s">
        <v>352</v>
      </c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2"/>
      <c r="X145" s="111"/>
      <c r="Y145" s="111"/>
      <c r="Z145" s="111"/>
      <c r="AA145" s="112" t="s">
        <v>352</v>
      </c>
      <c r="AB145" s="111"/>
      <c r="AC145" s="111"/>
      <c r="AD145" s="112" t="s">
        <v>352</v>
      </c>
      <c r="AE145" s="111"/>
    </row>
    <row r="146" spans="1:31">
      <c r="A146" s="144">
        <v>140</v>
      </c>
      <c r="B146" s="116" t="s">
        <v>524</v>
      </c>
      <c r="C146" s="145">
        <v>45912</v>
      </c>
      <c r="D146" s="111"/>
      <c r="E146" s="146" t="s">
        <v>352</v>
      </c>
      <c r="F146" s="112"/>
      <c r="G146" s="112"/>
      <c r="H146" s="111"/>
      <c r="I146" s="111"/>
      <c r="J146" s="111"/>
      <c r="K146" s="112"/>
      <c r="L146" s="112" t="s">
        <v>352</v>
      </c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2"/>
      <c r="X146" s="111"/>
      <c r="Y146" s="111"/>
      <c r="Z146" s="111"/>
      <c r="AA146" s="112" t="s">
        <v>352</v>
      </c>
      <c r="AB146" s="111"/>
      <c r="AC146" s="111"/>
      <c r="AD146" s="112" t="s">
        <v>352</v>
      </c>
      <c r="AE146" s="111"/>
    </row>
    <row r="147" spans="1:31">
      <c r="A147" s="144">
        <v>141</v>
      </c>
      <c r="B147" s="116" t="s">
        <v>525</v>
      </c>
      <c r="C147" s="145">
        <v>45917</v>
      </c>
      <c r="D147" s="111"/>
      <c r="E147" s="146"/>
      <c r="F147" s="112" t="s">
        <v>352</v>
      </c>
      <c r="G147" s="112"/>
      <c r="H147" s="111"/>
      <c r="I147" s="111"/>
      <c r="J147" s="111"/>
      <c r="K147" s="112"/>
      <c r="L147" s="112" t="s">
        <v>352</v>
      </c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2"/>
      <c r="X147" s="111"/>
      <c r="Y147" s="111"/>
      <c r="Z147" s="111"/>
      <c r="AA147" s="112" t="s">
        <v>352</v>
      </c>
      <c r="AB147" s="111"/>
      <c r="AC147" s="111"/>
      <c r="AD147" s="112" t="s">
        <v>352</v>
      </c>
      <c r="AE147" s="111"/>
    </row>
    <row r="148" spans="1:31">
      <c r="A148" s="144">
        <v>142</v>
      </c>
      <c r="B148" s="116" t="s">
        <v>526</v>
      </c>
      <c r="C148" s="145">
        <v>45917</v>
      </c>
      <c r="D148" s="111"/>
      <c r="E148" s="146" t="s">
        <v>352</v>
      </c>
      <c r="F148" s="112"/>
      <c r="G148" s="112"/>
      <c r="H148" s="111"/>
      <c r="I148" s="111"/>
      <c r="J148" s="111"/>
      <c r="K148" s="112"/>
      <c r="L148" s="112" t="s">
        <v>352</v>
      </c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2"/>
      <c r="X148" s="111"/>
      <c r="Y148" s="111"/>
      <c r="Z148" s="111"/>
      <c r="AA148" s="112" t="s">
        <v>352</v>
      </c>
      <c r="AB148" s="111"/>
      <c r="AC148" s="111"/>
      <c r="AD148" s="112" t="s">
        <v>352</v>
      </c>
      <c r="AE148" s="111"/>
    </row>
    <row r="149" spans="1:31">
      <c r="A149" s="144">
        <v>143</v>
      </c>
      <c r="B149" s="116" t="s">
        <v>527</v>
      </c>
      <c r="C149" s="145">
        <v>45924</v>
      </c>
      <c r="D149" s="111"/>
      <c r="E149" s="146"/>
      <c r="F149" s="111"/>
      <c r="G149" s="112" t="s">
        <v>352</v>
      </c>
      <c r="H149" s="111"/>
      <c r="I149" s="111"/>
      <c r="J149" s="111"/>
      <c r="K149" s="112" t="s">
        <v>352</v>
      </c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2" t="s">
        <v>352</v>
      </c>
      <c r="X149" s="111"/>
      <c r="Y149" s="112" t="s">
        <v>352</v>
      </c>
      <c r="Z149" s="111"/>
      <c r="AA149" s="112" t="s">
        <v>352</v>
      </c>
      <c r="AB149" s="111"/>
      <c r="AC149" s="111"/>
      <c r="AD149" s="112" t="s">
        <v>352</v>
      </c>
      <c r="AE149" s="111"/>
    </row>
    <row r="150" spans="1:31">
      <c r="A150" s="144">
        <v>144</v>
      </c>
      <c r="B150" s="116" t="s">
        <v>528</v>
      </c>
      <c r="C150" s="145">
        <v>45937</v>
      </c>
      <c r="D150" s="111"/>
      <c r="E150" s="146" t="s">
        <v>352</v>
      </c>
      <c r="F150" s="112"/>
      <c r="G150" s="112"/>
      <c r="H150" s="111"/>
      <c r="I150" s="111"/>
      <c r="J150" s="111"/>
      <c r="K150" s="112"/>
      <c r="L150" s="112" t="s">
        <v>352</v>
      </c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2"/>
      <c r="X150" s="111"/>
      <c r="Y150" s="111"/>
      <c r="Z150" s="111"/>
      <c r="AA150" s="112" t="s">
        <v>352</v>
      </c>
      <c r="AB150" s="111"/>
      <c r="AC150" s="111"/>
      <c r="AD150" s="112" t="s">
        <v>352</v>
      </c>
      <c r="AE150" s="111"/>
    </row>
    <row r="151" spans="1:31">
      <c r="A151" s="144">
        <v>145</v>
      </c>
      <c r="B151" s="116" t="s">
        <v>529</v>
      </c>
      <c r="C151" s="145">
        <v>45938</v>
      </c>
      <c r="D151" s="111"/>
      <c r="E151" s="112" t="s">
        <v>352</v>
      </c>
      <c r="F151" s="111"/>
      <c r="G151" s="112"/>
      <c r="H151" s="111"/>
      <c r="I151" s="111"/>
      <c r="J151" s="111"/>
      <c r="K151" s="112" t="s">
        <v>352</v>
      </c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2" t="s">
        <v>352</v>
      </c>
      <c r="X151" s="111"/>
      <c r="Y151" s="112" t="s">
        <v>352</v>
      </c>
      <c r="Z151" s="111"/>
      <c r="AA151" s="112" t="s">
        <v>352</v>
      </c>
      <c r="AB151" s="111"/>
      <c r="AC151" s="111"/>
      <c r="AD151" s="112" t="s">
        <v>352</v>
      </c>
      <c r="AE151" s="111"/>
    </row>
    <row r="152" spans="1:31">
      <c r="A152" s="144">
        <v>146</v>
      </c>
      <c r="B152" s="116" t="s">
        <v>530</v>
      </c>
      <c r="C152" s="145">
        <v>45948</v>
      </c>
      <c r="D152" s="111"/>
      <c r="E152" s="112"/>
      <c r="F152" s="112" t="s">
        <v>352</v>
      </c>
      <c r="G152" s="112"/>
      <c r="H152" s="111"/>
      <c r="I152" s="111"/>
      <c r="J152" s="111"/>
      <c r="K152" s="112"/>
      <c r="L152" s="112" t="s">
        <v>352</v>
      </c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2"/>
      <c r="X152" s="111"/>
      <c r="Y152" s="111"/>
      <c r="Z152" s="111"/>
      <c r="AA152" s="112" t="s">
        <v>352</v>
      </c>
      <c r="AB152" s="111"/>
      <c r="AC152" s="111"/>
      <c r="AD152" s="112" t="s">
        <v>352</v>
      </c>
      <c r="AE152" s="111"/>
    </row>
    <row r="153" spans="1:31">
      <c r="A153" s="144">
        <v>147</v>
      </c>
      <c r="B153" s="116" t="s">
        <v>531</v>
      </c>
      <c r="C153" s="145">
        <v>45948</v>
      </c>
      <c r="D153" s="111"/>
      <c r="E153" s="150" t="s">
        <v>352</v>
      </c>
      <c r="F153" s="112"/>
      <c r="G153" s="112"/>
      <c r="H153" s="111"/>
      <c r="I153" s="111"/>
      <c r="J153" s="111"/>
      <c r="K153" s="112"/>
      <c r="L153" s="112" t="s">
        <v>352</v>
      </c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2"/>
      <c r="X153" s="111"/>
      <c r="Y153" s="111"/>
      <c r="Z153" s="111"/>
      <c r="AA153" s="112" t="s">
        <v>352</v>
      </c>
      <c r="AB153" s="111"/>
      <c r="AC153" s="111"/>
      <c r="AD153" s="112" t="s">
        <v>352</v>
      </c>
      <c r="AE153" s="111"/>
    </row>
    <row r="154" spans="1:31">
      <c r="A154" s="144">
        <v>148</v>
      </c>
      <c r="B154" s="116" t="s">
        <v>532</v>
      </c>
      <c r="C154" s="145">
        <v>45952</v>
      </c>
      <c r="D154" s="111"/>
      <c r="E154" s="112" t="s">
        <v>352</v>
      </c>
      <c r="F154" s="111"/>
      <c r="G154" s="112"/>
      <c r="H154" s="111"/>
      <c r="I154" s="111"/>
      <c r="J154" s="111"/>
      <c r="K154" s="112" t="s">
        <v>352</v>
      </c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2" t="s">
        <v>352</v>
      </c>
      <c r="X154" s="111"/>
      <c r="Y154" s="111"/>
      <c r="Z154" s="111"/>
      <c r="AA154" s="112" t="s">
        <v>352</v>
      </c>
      <c r="AB154" s="111"/>
      <c r="AC154" s="111"/>
      <c r="AD154" s="112" t="s">
        <v>352</v>
      </c>
      <c r="AE154" s="111"/>
    </row>
    <row r="155" spans="1:31">
      <c r="A155" s="144">
        <v>149</v>
      </c>
      <c r="B155" s="116" t="s">
        <v>533</v>
      </c>
      <c r="C155" s="145">
        <v>45952</v>
      </c>
      <c r="D155" s="111"/>
      <c r="E155" s="112" t="s">
        <v>352</v>
      </c>
      <c r="F155" s="111"/>
      <c r="G155" s="112"/>
      <c r="H155" s="111"/>
      <c r="I155" s="111"/>
      <c r="J155" s="111"/>
      <c r="K155" s="112" t="s">
        <v>352</v>
      </c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2" t="s">
        <v>352</v>
      </c>
      <c r="X155" s="111"/>
      <c r="Y155" s="112" t="s">
        <v>352</v>
      </c>
      <c r="Z155" s="111"/>
      <c r="AA155" s="112" t="s">
        <v>352</v>
      </c>
      <c r="AB155" s="111"/>
      <c r="AC155" s="111"/>
      <c r="AD155" s="112" t="s">
        <v>352</v>
      </c>
      <c r="AE155" s="111"/>
    </row>
    <row r="156" spans="1:31">
      <c r="A156" s="144">
        <v>150</v>
      </c>
      <c r="B156" s="116" t="s">
        <v>534</v>
      </c>
      <c r="C156" s="145">
        <v>45954</v>
      </c>
      <c r="D156" s="111"/>
      <c r="E156" s="112" t="s">
        <v>352</v>
      </c>
      <c r="F156" s="111"/>
      <c r="G156" s="112"/>
      <c r="H156" s="111"/>
      <c r="I156" s="111"/>
      <c r="J156" s="111"/>
      <c r="K156" s="112" t="s">
        <v>352</v>
      </c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2" t="s">
        <v>352</v>
      </c>
      <c r="X156" s="111"/>
      <c r="Y156" s="111"/>
      <c r="Z156" s="111"/>
      <c r="AA156" s="112" t="s">
        <v>352</v>
      </c>
      <c r="AB156" s="111"/>
      <c r="AC156" s="111"/>
      <c r="AD156" s="112" t="s">
        <v>352</v>
      </c>
      <c r="AE156" s="111"/>
    </row>
    <row r="157" spans="1:31">
      <c r="A157" s="144">
        <v>151</v>
      </c>
      <c r="B157" s="116" t="s">
        <v>535</v>
      </c>
      <c r="C157" s="145">
        <v>45954</v>
      </c>
      <c r="D157" s="111"/>
      <c r="E157" s="150" t="s">
        <v>352</v>
      </c>
      <c r="F157" s="112"/>
      <c r="G157" s="112"/>
      <c r="H157" s="111"/>
      <c r="I157" s="111"/>
      <c r="J157" s="111"/>
      <c r="K157" s="112"/>
      <c r="L157" s="112" t="s">
        <v>352</v>
      </c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2"/>
      <c r="X157" s="111"/>
      <c r="Y157" s="111"/>
      <c r="Z157" s="111"/>
      <c r="AA157" s="112" t="s">
        <v>352</v>
      </c>
      <c r="AB157" s="111"/>
      <c r="AC157" s="111"/>
      <c r="AD157" s="112" t="s">
        <v>352</v>
      </c>
      <c r="AE157" s="111"/>
    </row>
    <row r="158" spans="1:31">
      <c r="A158" s="144">
        <v>152</v>
      </c>
      <c r="B158" s="116" t="s">
        <v>536</v>
      </c>
      <c r="C158" s="145">
        <v>45959</v>
      </c>
      <c r="D158" s="111"/>
      <c r="E158" s="147"/>
      <c r="F158" s="111"/>
      <c r="G158" s="112" t="s">
        <v>352</v>
      </c>
      <c r="H158" s="111"/>
      <c r="I158" s="111"/>
      <c r="J158" s="111"/>
      <c r="K158" s="112" t="s">
        <v>352</v>
      </c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2" t="s">
        <v>352</v>
      </c>
      <c r="X158" s="111"/>
      <c r="Y158" s="112" t="s">
        <v>352</v>
      </c>
      <c r="Z158" s="111"/>
      <c r="AA158" s="112" t="s">
        <v>352</v>
      </c>
      <c r="AB158" s="111"/>
      <c r="AC158" s="111"/>
      <c r="AD158" s="112" t="s">
        <v>352</v>
      </c>
      <c r="AE158" s="111"/>
    </row>
    <row r="159" spans="1:31">
      <c r="A159" s="144">
        <v>153</v>
      </c>
      <c r="B159" s="116" t="s">
        <v>537</v>
      </c>
      <c r="C159" s="145">
        <v>45973</v>
      </c>
      <c r="D159" s="111"/>
      <c r="E159" s="112"/>
      <c r="G159" s="112" t="s">
        <v>352</v>
      </c>
      <c r="H159" s="111"/>
      <c r="I159" s="111"/>
      <c r="J159" s="111"/>
      <c r="K159" s="112"/>
      <c r="L159" s="112" t="s">
        <v>352</v>
      </c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2"/>
      <c r="X159" s="111"/>
      <c r="Y159" s="111"/>
      <c r="Z159" s="111"/>
      <c r="AA159" s="112" t="s">
        <v>352</v>
      </c>
      <c r="AB159" s="111"/>
      <c r="AC159" s="111"/>
      <c r="AD159" s="112" t="s">
        <v>352</v>
      </c>
      <c r="AE159" s="111"/>
    </row>
    <row r="160" spans="1:31">
      <c r="A160" s="144">
        <v>154</v>
      </c>
      <c r="B160" s="116" t="s">
        <v>538</v>
      </c>
      <c r="C160" s="145">
        <v>45974</v>
      </c>
      <c r="D160" s="111"/>
      <c r="E160" s="112" t="s">
        <v>352</v>
      </c>
      <c r="F160" s="111"/>
      <c r="G160" s="112"/>
      <c r="H160" s="111"/>
      <c r="I160" s="111"/>
      <c r="J160" s="111"/>
      <c r="K160" s="112" t="s">
        <v>352</v>
      </c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2" t="s">
        <v>352</v>
      </c>
      <c r="X160" s="111"/>
      <c r="Y160" s="112" t="s">
        <v>352</v>
      </c>
      <c r="Z160" s="111"/>
      <c r="AA160" s="112" t="s">
        <v>352</v>
      </c>
      <c r="AB160" s="111"/>
      <c r="AC160" s="111"/>
      <c r="AD160" s="112" t="s">
        <v>352</v>
      </c>
      <c r="AE160" s="111"/>
    </row>
    <row r="161" spans="1:31">
      <c r="A161" s="144">
        <v>155</v>
      </c>
      <c r="B161" s="116" t="s">
        <v>539</v>
      </c>
      <c r="C161" s="145">
        <v>45979</v>
      </c>
      <c r="D161" s="111"/>
      <c r="E161" s="147"/>
      <c r="F161" s="112" t="s">
        <v>352</v>
      </c>
      <c r="G161" s="112"/>
      <c r="H161" s="111"/>
      <c r="I161" s="111"/>
      <c r="J161" s="111"/>
      <c r="K161" s="112"/>
      <c r="L161" s="112" t="s">
        <v>352</v>
      </c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2"/>
      <c r="X161" s="111"/>
      <c r="Y161" s="111"/>
      <c r="Z161" s="111"/>
      <c r="AA161" s="112" t="s">
        <v>352</v>
      </c>
      <c r="AB161" s="111"/>
      <c r="AC161" s="111"/>
      <c r="AD161" s="112" t="s">
        <v>352</v>
      </c>
      <c r="AE161" s="111"/>
    </row>
    <row r="162" spans="1:31">
      <c r="A162" s="144">
        <v>156</v>
      </c>
      <c r="B162" s="116" t="s">
        <v>540</v>
      </c>
      <c r="C162" s="145">
        <v>45989</v>
      </c>
      <c r="D162" s="111"/>
      <c r="E162" s="112" t="s">
        <v>352</v>
      </c>
      <c r="F162" s="111"/>
      <c r="G162" s="112"/>
      <c r="H162" s="111"/>
      <c r="I162" s="111"/>
      <c r="J162" s="111"/>
      <c r="K162" s="112" t="s">
        <v>352</v>
      </c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2" t="s">
        <v>352</v>
      </c>
      <c r="X162" s="111"/>
      <c r="Y162" s="111"/>
      <c r="Z162" s="111"/>
      <c r="AA162" s="112" t="s">
        <v>352</v>
      </c>
      <c r="AB162" s="111"/>
      <c r="AC162" s="111"/>
      <c r="AD162" s="112" t="s">
        <v>352</v>
      </c>
      <c r="AE162" s="111"/>
    </row>
    <row r="163" spans="1:31">
      <c r="A163" s="144">
        <v>157</v>
      </c>
      <c r="B163" s="116" t="s">
        <v>541</v>
      </c>
      <c r="C163" s="145">
        <v>45995</v>
      </c>
      <c r="D163" s="111"/>
      <c r="E163" s="112" t="s">
        <v>352</v>
      </c>
      <c r="F163" s="111"/>
      <c r="G163" s="112"/>
      <c r="H163" s="111"/>
      <c r="I163" s="111"/>
      <c r="J163" s="111"/>
      <c r="K163" s="112" t="s">
        <v>352</v>
      </c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2" t="s">
        <v>352</v>
      </c>
      <c r="X163" s="111"/>
      <c r="Y163" s="112" t="s">
        <v>352</v>
      </c>
      <c r="Z163" s="111"/>
      <c r="AA163" s="112" t="s">
        <v>352</v>
      </c>
      <c r="AB163" s="111"/>
      <c r="AC163" s="111"/>
      <c r="AD163" s="112" t="s">
        <v>352</v>
      </c>
      <c r="AE163" s="111"/>
    </row>
    <row r="164" spans="1:31">
      <c r="A164" s="144">
        <v>158</v>
      </c>
      <c r="B164" s="116" t="s">
        <v>542</v>
      </c>
      <c r="C164" s="145">
        <v>45996</v>
      </c>
      <c r="D164" s="111"/>
      <c r="E164" s="150" t="s">
        <v>352</v>
      </c>
      <c r="F164" s="112"/>
      <c r="G164" s="112"/>
      <c r="H164" s="111"/>
      <c r="I164" s="111"/>
      <c r="J164" s="111"/>
      <c r="K164" s="112"/>
      <c r="L164" s="112" t="s">
        <v>352</v>
      </c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2"/>
      <c r="X164" s="111"/>
      <c r="Y164" s="111"/>
      <c r="Z164" s="111"/>
      <c r="AA164" s="112" t="s">
        <v>352</v>
      </c>
      <c r="AB164" s="111"/>
      <c r="AC164" s="111"/>
      <c r="AD164" s="112" t="s">
        <v>352</v>
      </c>
      <c r="AE164" s="111"/>
    </row>
    <row r="165" spans="1:31">
      <c r="A165" s="144">
        <v>159</v>
      </c>
      <c r="B165" s="116" t="s">
        <v>543</v>
      </c>
      <c r="C165" s="145">
        <v>45998</v>
      </c>
      <c r="D165" s="111"/>
      <c r="E165" s="147"/>
      <c r="F165" s="112" t="s">
        <v>352</v>
      </c>
      <c r="G165" s="112"/>
      <c r="H165" s="111"/>
      <c r="I165" s="111"/>
      <c r="J165" s="111"/>
      <c r="K165" s="112"/>
      <c r="L165" s="112" t="s">
        <v>352</v>
      </c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2"/>
      <c r="X165" s="111"/>
      <c r="Y165" s="111"/>
      <c r="Z165" s="111"/>
      <c r="AA165" s="112" t="s">
        <v>352</v>
      </c>
      <c r="AB165" s="111"/>
      <c r="AC165" s="111"/>
      <c r="AD165" s="112" t="s">
        <v>352</v>
      </c>
      <c r="AE165" s="111"/>
    </row>
    <row r="166" spans="1:31">
      <c r="A166" s="144">
        <v>160</v>
      </c>
      <c r="B166" s="116" t="s">
        <v>544</v>
      </c>
      <c r="C166" s="145">
        <v>45998</v>
      </c>
      <c r="D166" s="111"/>
      <c r="E166" s="150" t="s">
        <v>352</v>
      </c>
      <c r="F166" s="112"/>
      <c r="G166" s="112"/>
      <c r="H166" s="111"/>
      <c r="I166" s="111"/>
      <c r="J166" s="111"/>
      <c r="K166" s="112"/>
      <c r="L166" s="112" t="s">
        <v>352</v>
      </c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2"/>
      <c r="X166" s="111"/>
      <c r="Y166" s="111"/>
      <c r="Z166" s="111"/>
      <c r="AA166" s="112" t="s">
        <v>352</v>
      </c>
      <c r="AB166" s="111"/>
      <c r="AC166" s="111"/>
      <c r="AD166" s="112" t="s">
        <v>352</v>
      </c>
      <c r="AE166" s="111"/>
    </row>
    <row r="167" spans="1:31">
      <c r="A167" s="144">
        <v>161</v>
      </c>
      <c r="B167" s="116" t="s">
        <v>545</v>
      </c>
      <c r="C167" s="145">
        <v>46000</v>
      </c>
      <c r="D167" s="111"/>
      <c r="E167" s="147"/>
      <c r="G167" s="112" t="s">
        <v>352</v>
      </c>
      <c r="H167" s="111"/>
      <c r="I167" s="111"/>
      <c r="J167" s="111"/>
      <c r="K167" s="112"/>
      <c r="L167" s="112" t="s">
        <v>352</v>
      </c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2"/>
      <c r="X167" s="111"/>
      <c r="Y167" s="111"/>
      <c r="Z167" s="111"/>
      <c r="AA167" s="112" t="s">
        <v>352</v>
      </c>
      <c r="AB167" s="111"/>
      <c r="AC167" s="111"/>
      <c r="AD167" s="112" t="s">
        <v>352</v>
      </c>
      <c r="AE167" s="111"/>
    </row>
    <row r="168" spans="1:31">
      <c r="A168" s="144">
        <v>162</v>
      </c>
      <c r="B168" s="116" t="s">
        <v>546</v>
      </c>
      <c r="C168" s="145">
        <v>46001</v>
      </c>
      <c r="D168" s="111"/>
      <c r="E168" s="151" t="s">
        <v>352</v>
      </c>
      <c r="F168" s="112"/>
      <c r="G168" s="112"/>
      <c r="H168" s="111"/>
      <c r="I168" s="111"/>
      <c r="J168" s="111"/>
      <c r="K168" s="112"/>
      <c r="L168" s="112" t="s">
        <v>352</v>
      </c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2"/>
      <c r="X168" s="111"/>
      <c r="Y168" s="111"/>
      <c r="Z168" s="111"/>
      <c r="AA168" s="112" t="s">
        <v>352</v>
      </c>
      <c r="AB168" s="111"/>
      <c r="AC168" s="111"/>
      <c r="AD168" s="112" t="s">
        <v>352</v>
      </c>
      <c r="AE168" s="111"/>
    </row>
    <row r="169" spans="1:31">
      <c r="A169" s="144">
        <v>163</v>
      </c>
      <c r="B169" s="116" t="s">
        <v>547</v>
      </c>
      <c r="C169" s="145">
        <v>46007</v>
      </c>
      <c r="D169" s="111"/>
      <c r="E169" s="150" t="s">
        <v>352</v>
      </c>
      <c r="F169" s="112"/>
      <c r="G169" s="112"/>
      <c r="H169" s="111"/>
      <c r="I169" s="111"/>
      <c r="J169" s="111"/>
      <c r="K169" s="112"/>
      <c r="L169" s="112" t="s">
        <v>352</v>
      </c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2"/>
      <c r="X169" s="111"/>
      <c r="Y169" s="111"/>
      <c r="Z169" s="111"/>
      <c r="AA169" s="112" t="s">
        <v>352</v>
      </c>
      <c r="AB169" s="111"/>
      <c r="AC169" s="111"/>
      <c r="AD169" s="112" t="s">
        <v>352</v>
      </c>
      <c r="AE169" s="111"/>
    </row>
    <row r="170" spans="1:31">
      <c r="A170" s="144">
        <v>164</v>
      </c>
      <c r="B170" s="116" t="s">
        <v>548</v>
      </c>
      <c r="C170" s="145">
        <v>46015</v>
      </c>
      <c r="D170" s="111"/>
      <c r="E170" s="147"/>
      <c r="F170" s="111"/>
      <c r="G170" s="112" t="s">
        <v>352</v>
      </c>
      <c r="H170" s="111"/>
      <c r="I170" s="111"/>
      <c r="J170" s="111"/>
      <c r="K170" s="112" t="s">
        <v>352</v>
      </c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2" t="s">
        <v>352</v>
      </c>
      <c r="X170" s="111"/>
      <c r="Y170" s="112" t="s">
        <v>352</v>
      </c>
      <c r="Z170" s="111"/>
      <c r="AA170" s="112" t="s">
        <v>352</v>
      </c>
      <c r="AB170" s="111"/>
      <c r="AC170" s="111"/>
      <c r="AD170" s="112" t="s">
        <v>352</v>
      </c>
      <c r="AE170" s="111"/>
    </row>
    <row r="171" spans="1:31">
      <c r="E171" s="152"/>
    </row>
  </sheetData>
  <autoFilter ref="A6:AE170"/>
  <mergeCells count="11">
    <mergeCell ref="AD4:AE4"/>
    <mergeCell ref="A3:AE3"/>
    <mergeCell ref="A4:A5"/>
    <mergeCell ref="B4:B5"/>
    <mergeCell ref="C4:C5"/>
    <mergeCell ref="D4:D5"/>
    <mergeCell ref="E4:I4"/>
    <mergeCell ref="J4:O4"/>
    <mergeCell ref="P4:V4"/>
    <mergeCell ref="W4:Z4"/>
    <mergeCell ref="AA4:AC4"/>
  </mergeCells>
  <pageMargins left="0.39370078740157477" right="0.19645669291338586" top="0.98425196850393704" bottom="0.98425196850393704" header="0.59015748031496063" footer="0.59015748031496063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</vt:i4>
      </vt:variant>
    </vt:vector>
  </HeadingPairs>
  <TitlesOfParts>
    <vt:vector size="18" baseType="lpstr">
      <vt:lpstr>1.1-1.4</vt:lpstr>
      <vt:lpstr>2.1</vt:lpstr>
      <vt:lpstr>2.2</vt:lpstr>
      <vt:lpstr>2.3</vt:lpstr>
      <vt:lpstr>2.4</vt:lpstr>
      <vt:lpstr>3.1</vt:lpstr>
      <vt:lpstr>3.2-3.3</vt:lpstr>
      <vt:lpstr>3.4</vt:lpstr>
      <vt:lpstr>3.5</vt:lpstr>
      <vt:lpstr>4.1</vt:lpstr>
      <vt:lpstr>4.2</vt:lpstr>
      <vt:lpstr>4.3</vt:lpstr>
      <vt:lpstr>4.4-4.5</vt:lpstr>
      <vt:lpstr>4.6-8</vt:lpstr>
      <vt:lpstr>4.9</vt:lpstr>
      <vt:lpstr>__l44</vt:lpstr>
      <vt:lpstr>__l45</vt:lpstr>
      <vt:lpstr>__l46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2025-05-27T12:48:42Z</cp:lastPrinted>
  <dcterms:created xsi:type="dcterms:W3CDTF">2021-03-28T18:54:45Z</dcterms:created>
  <dcterms:modified xsi:type="dcterms:W3CDTF">2026-03-31T08:56:52Z</dcterms:modified>
</cp:coreProperties>
</file>