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ub c 22.02.2023\Литвинов А.А\_Информация на сайте\2023\"/>
    </mc:Choice>
  </mc:AlternateContent>
  <xr:revisionPtr revIDLastSave="0" documentId="13_ncr:1_{B13CD1D8-E02A-41B8-B5F4-36D9DDA3E2DB}" xr6:coauthVersionLast="45" xr6:coauthVersionMax="45" xr10:uidLastSave="{00000000-0000-0000-0000-000000000000}"/>
  <bookViews>
    <workbookView xWindow="-108" yWindow="-108" windowWidth="23256" windowHeight="12600" firstSheet="2" activeTab="5" xr2:uid="{00000000-000D-0000-FFFF-FFFF00000000}"/>
  </bookViews>
  <sheets>
    <sheet name="Протоколы" sheetId="7" r:id="rId1"/>
    <sheet name="суточная вед-ть вводные " sheetId="8" r:id="rId2"/>
    <sheet name="суточная ведомость всех прис." sheetId="1" r:id="rId3"/>
    <sheet name="нагрузки АЧР" sheetId="2" r:id="rId4"/>
    <sheet name="БСК и СК" sheetId="4" r:id="rId5"/>
    <sheet name="Ведомость показаний приборов" sheetId="5" r:id="rId6"/>
  </sheets>
  <externalReferences>
    <externalReference r:id="rId7"/>
  </externalReferenc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8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21" i="1"/>
  <c r="B91" i="5" l="1"/>
  <c r="B87" i="5"/>
  <c r="AA11" i="2"/>
  <c r="AA10" i="2"/>
  <c r="AA9" i="2"/>
  <c r="AA8" i="2"/>
  <c r="AA7" i="2"/>
  <c r="AA6" i="2"/>
  <c r="F46" i="7" l="1"/>
  <c r="I45" i="7"/>
  <c r="G45" i="7" s="1"/>
  <c r="C45" i="7"/>
  <c r="I44" i="7"/>
  <c r="G44" i="7" s="1"/>
  <c r="H44" i="7" s="1"/>
  <c r="C44" i="7"/>
  <c r="I43" i="7"/>
  <c r="G43" i="7"/>
  <c r="C43" i="7"/>
  <c r="I42" i="7"/>
  <c r="G42" i="7" s="1"/>
  <c r="C42" i="7"/>
  <c r="I41" i="7"/>
  <c r="G41" i="7"/>
  <c r="C41" i="7"/>
  <c r="I40" i="7"/>
  <c r="G40" i="7" s="1"/>
  <c r="C40" i="7"/>
  <c r="I39" i="7"/>
  <c r="G39" i="7" s="1"/>
  <c r="C39" i="7"/>
  <c r="I38" i="7"/>
  <c r="G38" i="7" s="1"/>
  <c r="C38" i="7"/>
  <c r="D38" i="7" s="1"/>
  <c r="E38" i="7" s="1"/>
  <c r="I37" i="7"/>
  <c r="G37" i="7"/>
  <c r="C37" i="7"/>
  <c r="I36" i="7"/>
  <c r="G36" i="7" s="1"/>
  <c r="C36" i="7"/>
  <c r="I35" i="7"/>
  <c r="G35" i="7" s="1"/>
  <c r="C35" i="7"/>
  <c r="R34" i="7"/>
  <c r="O34" i="7"/>
  <c r="L34" i="7"/>
  <c r="M34" i="7" s="1"/>
  <c r="N34" i="7" s="1"/>
  <c r="I34" i="7"/>
  <c r="G34" i="7" s="1"/>
  <c r="C34" i="7"/>
  <c r="R33" i="7"/>
  <c r="O33" i="7"/>
  <c r="L33" i="7"/>
  <c r="I33" i="7"/>
  <c r="G33" i="7" s="1"/>
  <c r="C33" i="7"/>
  <c r="R32" i="7"/>
  <c r="S32" i="7" s="1"/>
  <c r="T32" i="7" s="1"/>
  <c r="O32" i="7"/>
  <c r="L32" i="7"/>
  <c r="M32" i="7" s="1"/>
  <c r="N32" i="7" s="1"/>
  <c r="I32" i="7"/>
  <c r="G32" i="7" s="1"/>
  <c r="C32" i="7"/>
  <c r="D32" i="7" s="1"/>
  <c r="E32" i="7" s="1"/>
  <c r="R31" i="7"/>
  <c r="O31" i="7"/>
  <c r="P31" i="7" s="1"/>
  <c r="Q31" i="7" s="1"/>
  <c r="L31" i="7"/>
  <c r="I31" i="7"/>
  <c r="G31" i="7" s="1"/>
  <c r="C31" i="7"/>
  <c r="R30" i="7"/>
  <c r="S30" i="7" s="1"/>
  <c r="T30" i="7" s="1"/>
  <c r="O30" i="7"/>
  <c r="L30" i="7"/>
  <c r="M31" i="7" s="1"/>
  <c r="N31" i="7" s="1"/>
  <c r="I30" i="7"/>
  <c r="G30" i="7" s="1"/>
  <c r="C30" i="7"/>
  <c r="D30" i="7" s="1"/>
  <c r="E30" i="7" s="1"/>
  <c r="R29" i="7"/>
  <c r="O29" i="7"/>
  <c r="P29" i="7" s="1"/>
  <c r="Q29" i="7" s="1"/>
  <c r="L29" i="7"/>
  <c r="I29" i="7"/>
  <c r="G29" i="7" s="1"/>
  <c r="C29" i="7"/>
  <c r="R28" i="7"/>
  <c r="O28" i="7"/>
  <c r="L28" i="7"/>
  <c r="I28" i="7"/>
  <c r="G28" i="7" s="1"/>
  <c r="C28" i="7"/>
  <c r="D28" i="7" s="1"/>
  <c r="E28" i="7" s="1"/>
  <c r="R27" i="7"/>
  <c r="O27" i="7"/>
  <c r="L27" i="7"/>
  <c r="I27" i="7"/>
  <c r="G27" i="7" s="1"/>
  <c r="C27" i="7"/>
  <c r="R26" i="7"/>
  <c r="O26" i="7"/>
  <c r="L26" i="7"/>
  <c r="M26" i="7" s="1"/>
  <c r="N26" i="7" s="1"/>
  <c r="I26" i="7"/>
  <c r="G26" i="7" s="1"/>
  <c r="C26" i="7"/>
  <c r="R25" i="7"/>
  <c r="O25" i="7"/>
  <c r="L25" i="7"/>
  <c r="I25" i="7"/>
  <c r="G25" i="7" s="1"/>
  <c r="C25" i="7"/>
  <c r="R24" i="7"/>
  <c r="O24" i="7"/>
  <c r="L24" i="7"/>
  <c r="M25" i="7" s="1"/>
  <c r="N25" i="7" s="1"/>
  <c r="I24" i="7"/>
  <c r="G24" i="7" s="1"/>
  <c r="H24" i="7" s="1"/>
  <c r="H46" i="7" s="1"/>
  <c r="D24" i="7"/>
  <c r="E24" i="7" s="1"/>
  <c r="C24" i="7"/>
  <c r="R23" i="7"/>
  <c r="O23" i="7"/>
  <c r="P23" i="7" s="1"/>
  <c r="Q23" i="7" s="1"/>
  <c r="L23" i="7"/>
  <c r="I23" i="7"/>
  <c r="C23" i="7"/>
  <c r="R22" i="7"/>
  <c r="O22" i="7"/>
  <c r="P22" i="7" s="1"/>
  <c r="Q22" i="7" s="1"/>
  <c r="L22" i="7"/>
  <c r="I22" i="7"/>
  <c r="G22" i="7" s="1"/>
  <c r="C22" i="7"/>
  <c r="D23" i="7" s="1"/>
  <c r="E23" i="7" s="1"/>
  <c r="R21" i="7"/>
  <c r="P21" i="7"/>
  <c r="Q21" i="7" s="1"/>
  <c r="O21" i="7"/>
  <c r="L21" i="7"/>
  <c r="C21" i="7"/>
  <c r="R20" i="7"/>
  <c r="O20" i="7"/>
  <c r="L20" i="7"/>
  <c r="R19" i="7"/>
  <c r="O19" i="7"/>
  <c r="P20" i="7" s="1"/>
  <c r="Q20" i="7" s="1"/>
  <c r="L19" i="7"/>
  <c r="R18" i="7"/>
  <c r="S19" i="7" s="1"/>
  <c r="T19" i="7" s="1"/>
  <c r="O18" i="7"/>
  <c r="L18" i="7"/>
  <c r="R17" i="7"/>
  <c r="O17" i="7"/>
  <c r="L17" i="7"/>
  <c r="R16" i="7"/>
  <c r="O16" i="7"/>
  <c r="L16" i="7"/>
  <c r="R15" i="7"/>
  <c r="O15" i="7"/>
  <c r="P15" i="7" s="1"/>
  <c r="Q15" i="7" s="1"/>
  <c r="L15" i="7"/>
  <c r="R14" i="7"/>
  <c r="O14" i="7"/>
  <c r="L14" i="7"/>
  <c r="M15" i="7" s="1"/>
  <c r="N15" i="7" s="1"/>
  <c r="R13" i="7"/>
  <c r="S13" i="7" s="1"/>
  <c r="T13" i="7" s="1"/>
  <c r="O13" i="7"/>
  <c r="P14" i="7" s="1"/>
  <c r="Q14" i="7" s="1"/>
  <c r="L13" i="7"/>
  <c r="R12" i="7"/>
  <c r="O12" i="7"/>
  <c r="L12" i="7"/>
  <c r="R11" i="7"/>
  <c r="O11" i="7"/>
  <c r="L11" i="7"/>
  <c r="M11" i="7" s="1"/>
  <c r="N11" i="7" s="1"/>
  <c r="R10" i="7"/>
  <c r="O10" i="7"/>
  <c r="L10" i="7"/>
  <c r="S14" i="7" l="1"/>
  <c r="T14" i="7" s="1"/>
  <c r="M21" i="7"/>
  <c r="N21" i="7" s="1"/>
  <c r="I46" i="7"/>
  <c r="P12" i="7"/>
  <c r="Q12" i="7" s="1"/>
  <c r="P16" i="7"/>
  <c r="Q16" i="7" s="1"/>
  <c r="M19" i="7"/>
  <c r="N19" i="7" s="1"/>
  <c r="D22" i="7"/>
  <c r="E22" i="7" s="1"/>
  <c r="S21" i="7"/>
  <c r="T21" i="7" s="1"/>
  <c r="G23" i="7"/>
  <c r="G46" i="7" s="1"/>
  <c r="P24" i="7"/>
  <c r="Q24" i="7" s="1"/>
  <c r="D25" i="7"/>
  <c r="E25" i="7" s="1"/>
  <c r="S26" i="7"/>
  <c r="T26" i="7" s="1"/>
  <c r="P26" i="7"/>
  <c r="Q26" i="7" s="1"/>
  <c r="D27" i="7"/>
  <c r="E27" i="7" s="1"/>
  <c r="M27" i="7"/>
  <c r="N27" i="7" s="1"/>
  <c r="S27" i="7"/>
  <c r="T27" i="7" s="1"/>
  <c r="P28" i="7"/>
  <c r="Q28" i="7" s="1"/>
  <c r="M29" i="7"/>
  <c r="N29" i="7" s="1"/>
  <c r="S29" i="7"/>
  <c r="T29" i="7" s="1"/>
  <c r="P32" i="7"/>
  <c r="Q32" i="7" s="1"/>
  <c r="D33" i="7"/>
  <c r="E33" i="7" s="1"/>
  <c r="S34" i="7"/>
  <c r="T34" i="7" s="1"/>
  <c r="P34" i="7"/>
  <c r="Q34" i="7" s="1"/>
  <c r="D35" i="7"/>
  <c r="E35" i="7" s="1"/>
  <c r="D41" i="7"/>
  <c r="E41" i="7" s="1"/>
  <c r="D44" i="7"/>
  <c r="E44" i="7" s="1"/>
  <c r="D45" i="7"/>
  <c r="E45" i="7" s="1"/>
  <c r="M22" i="7"/>
  <c r="N22" i="7" s="1"/>
  <c r="M23" i="7"/>
  <c r="N23" i="7" s="1"/>
  <c r="S25" i="7"/>
  <c r="T25" i="7" s="1"/>
  <c r="M30" i="7"/>
  <c r="N30" i="7" s="1"/>
  <c r="S33" i="7"/>
  <c r="T33" i="7" s="1"/>
  <c r="M12" i="7"/>
  <c r="N12" i="7" s="1"/>
  <c r="S17" i="7"/>
  <c r="T17" i="7" s="1"/>
  <c r="D26" i="7"/>
  <c r="E26" i="7" s="1"/>
  <c r="P30" i="7"/>
  <c r="Q30" i="7" s="1"/>
  <c r="D34" i="7"/>
  <c r="E34" i="7" s="1"/>
  <c r="M28" i="7"/>
  <c r="N28" i="7" s="1"/>
  <c r="S31" i="7"/>
  <c r="T31" i="7" s="1"/>
  <c r="D36" i="7"/>
  <c r="E36" i="7" s="1"/>
  <c r="S12" i="7"/>
  <c r="T12" i="7" s="1"/>
  <c r="P17" i="7"/>
  <c r="Q17" i="7" s="1"/>
  <c r="S22" i="7"/>
  <c r="T22" i="7" s="1"/>
  <c r="S23" i="7"/>
  <c r="T23" i="7" s="1"/>
  <c r="D42" i="7"/>
  <c r="E42" i="7" s="1"/>
  <c r="S11" i="7"/>
  <c r="T11" i="7" s="1"/>
  <c r="M20" i="7"/>
  <c r="N20" i="7" s="1"/>
  <c r="P27" i="7"/>
  <c r="Q27" i="7" s="1"/>
  <c r="D31" i="7"/>
  <c r="E31" i="7" s="1"/>
  <c r="M18" i="7"/>
  <c r="N18" i="7" s="1"/>
  <c r="S28" i="7"/>
  <c r="T28" i="7" s="1"/>
  <c r="M33" i="7"/>
  <c r="N33" i="7" s="1"/>
  <c r="D37" i="7"/>
  <c r="E37" i="7" s="1"/>
  <c r="D40" i="7"/>
  <c r="E40" i="7" s="1"/>
  <c r="M17" i="7"/>
  <c r="N17" i="7" s="1"/>
  <c r="S20" i="7"/>
  <c r="T20" i="7" s="1"/>
  <c r="P25" i="7"/>
  <c r="Q25" i="7" s="1"/>
  <c r="D29" i="7"/>
  <c r="E29" i="7" s="1"/>
  <c r="P33" i="7"/>
  <c r="Q33" i="7" s="1"/>
  <c r="M13" i="7"/>
  <c r="N13" i="7" s="1"/>
  <c r="P18" i="7"/>
  <c r="Q18" i="7" s="1"/>
  <c r="D39" i="7"/>
  <c r="E39" i="7" s="1"/>
  <c r="P11" i="7"/>
  <c r="Q11" i="7" s="1"/>
  <c r="M14" i="7"/>
  <c r="N14" i="7" s="1"/>
  <c r="S16" i="7"/>
  <c r="T16" i="7" s="1"/>
  <c r="P19" i="7"/>
  <c r="Q19" i="7" s="1"/>
  <c r="S15" i="7"/>
  <c r="T15" i="7" s="1"/>
  <c r="S24" i="7"/>
  <c r="T24" i="7" s="1"/>
  <c r="P13" i="7"/>
  <c r="Q13" i="7" s="1"/>
  <c r="M16" i="7"/>
  <c r="N16" i="7" s="1"/>
  <c r="S18" i="7"/>
  <c r="T18" i="7" s="1"/>
  <c r="M24" i="7"/>
  <c r="N24" i="7" s="1"/>
  <c r="D43" i="7"/>
  <c r="E43" i="7" s="1"/>
  <c r="T35" i="7" l="1"/>
  <c r="N35" i="7"/>
  <c r="Q35" i="7"/>
  <c r="E46" i="7"/>
</calcChain>
</file>

<file path=xl/sharedStrings.xml><?xml version="1.0" encoding="utf-8"?>
<sst xmlns="http://schemas.openxmlformats.org/spreadsheetml/2006/main" count="711" uniqueCount="300">
  <si>
    <t>Суточная ведомость</t>
  </si>
  <si>
    <t>на  ПС  110 /6кВ Коминтерновская</t>
  </si>
  <si>
    <t>( наименование ПС )</t>
  </si>
  <si>
    <t>Присоединение</t>
  </si>
  <si>
    <t>Наименование потребителя</t>
  </si>
  <si>
    <t>Время, ч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</si>
  <si>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</si>
  <si>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</si>
  <si>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</si>
  <si>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</si>
  <si>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</si>
  <si>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</si>
  <si>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</si>
  <si>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</si>
  <si>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</si>
  <si>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</si>
  <si>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</si>
  <si>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</si>
  <si>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</si>
  <si>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</si>
  <si>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</si>
  <si>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</si>
  <si>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</si>
  <si>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</si>
  <si>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</si>
  <si>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</si>
  <si>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</si>
  <si>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</si>
  <si>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</si>
  <si>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</si>
  <si>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МВт</t>
  </si>
  <si>
    <t>МВАр</t>
  </si>
  <si>
    <t>ВЛ-110-25</t>
  </si>
  <si>
    <t>Ввод1</t>
  </si>
  <si>
    <t>ВЛ-110-26</t>
  </si>
  <si>
    <t>Ввод2</t>
  </si>
  <si>
    <t>Т-1</t>
  </si>
  <si>
    <t>В-6-Т1</t>
  </si>
  <si>
    <t>А</t>
  </si>
  <si>
    <t>РПН</t>
  </si>
  <si>
    <t>Т оС</t>
  </si>
  <si>
    <t>Uсш, кВ</t>
  </si>
  <si>
    <t>1 Сек.6кВ</t>
  </si>
  <si>
    <t>кВ</t>
  </si>
  <si>
    <t>1 Секция 6кВ</t>
  </si>
  <si>
    <t>КЛ-6-24</t>
  </si>
  <si>
    <t>ООО "ПРОТЭК"</t>
  </si>
  <si>
    <t>КЛ-6-25</t>
  </si>
  <si>
    <t>ООО "Мигдаль"</t>
  </si>
  <si>
    <t>КЛ-6-26</t>
  </si>
  <si>
    <t>КЛ-6-27</t>
  </si>
  <si>
    <t>ТП К27-46</t>
  </si>
  <si>
    <t>КЛ-6-28</t>
  </si>
  <si>
    <t>ООО "ГОРЭЛЕКТРОСЕТЬ-ВОРОНЕЖ"</t>
  </si>
  <si>
    <t>КЛ-6-30</t>
  </si>
  <si>
    <t>КЛ-6-31</t>
  </si>
  <si>
    <t>ООО СЗ "СТЭЛ-инвест"</t>
  </si>
  <si>
    <t>КЛ-6-32</t>
  </si>
  <si>
    <t>КЛ-6-33</t>
  </si>
  <si>
    <t>КЛ-6-34</t>
  </si>
  <si>
    <t>КЛ-6-35</t>
  </si>
  <si>
    <t>ООО ПО "ВСЗ"</t>
  </si>
  <si>
    <t>КЛ-6-36</t>
  </si>
  <si>
    <t>КЛ-6-37</t>
  </si>
  <si>
    <t>ООО "Росинком"</t>
  </si>
  <si>
    <t>КЛ-6-38</t>
  </si>
  <si>
    <t>ООО "Воронежпромлит"</t>
  </si>
  <si>
    <t>КЛ-6-40</t>
  </si>
  <si>
    <t>ООО "ИП "К.И.Т."</t>
  </si>
  <si>
    <t>Т-2</t>
  </si>
  <si>
    <t>В-6-Т2</t>
  </si>
  <si>
    <t>2 Секция 6кВ</t>
  </si>
  <si>
    <t>КЛ-6-1</t>
  </si>
  <si>
    <t>КЛ-6-2</t>
  </si>
  <si>
    <t>КЛ-6-3</t>
  </si>
  <si>
    <t>ЗАО "Промтекстиль"</t>
  </si>
  <si>
    <t>КЛ-6-4</t>
  </si>
  <si>
    <t>ПАО "Эникмаш-В"</t>
  </si>
  <si>
    <t>КЛ-6-5</t>
  </si>
  <si>
    <t>КЛ-6-6</t>
  </si>
  <si>
    <t>ООО ВМУ "ЮВЦЭМ"</t>
  </si>
  <si>
    <t>КЛ-6-7</t>
  </si>
  <si>
    <t>КЛ-6-8</t>
  </si>
  <si>
    <t>КЛ-6-9</t>
  </si>
  <si>
    <t>КЛ-6-10</t>
  </si>
  <si>
    <t>КЛ-6-12</t>
  </si>
  <si>
    <t>КЛ-6-14</t>
  </si>
  <si>
    <t>"Воронежпассжиртранс"</t>
  </si>
  <si>
    <t>КЛ-6-15</t>
  </si>
  <si>
    <t>КЛ-6-16</t>
  </si>
  <si>
    <t>ООО"Автоген"</t>
  </si>
  <si>
    <t>КЛ-6-17</t>
  </si>
  <si>
    <t>КЛ-6-18</t>
  </si>
  <si>
    <t>АО "Воронежская горэлектросеть"</t>
  </si>
  <si>
    <t>КЛ-6-20</t>
  </si>
  <si>
    <t>ООО НПФ  "Мехпресс"</t>
  </si>
  <si>
    <t>КЛ-6-22</t>
  </si>
  <si>
    <t>ИП Бойко А.В.</t>
  </si>
  <si>
    <t>КЛ-6-46</t>
  </si>
  <si>
    <t>КЛ-6-48</t>
  </si>
  <si>
    <t>ООО "КонТ"</t>
  </si>
  <si>
    <t>КЛ-6-54</t>
  </si>
  <si>
    <t>КЛ-6-56</t>
  </si>
  <si>
    <t>ООО "КРОВЕЛЬНЫЕ ПРОХОДКИ"</t>
  </si>
  <si>
    <t>КЛ-6-58</t>
  </si>
  <si>
    <t>КЛ-6-62</t>
  </si>
  <si>
    <t>ООО К Д "Элит"</t>
  </si>
  <si>
    <t>КЛ-6-64</t>
  </si>
  <si>
    <t>КЛ-6-66</t>
  </si>
  <si>
    <t>Т-3</t>
  </si>
  <si>
    <t>3А секция</t>
  </si>
  <si>
    <t>3А Секция 6кВ</t>
  </si>
  <si>
    <t>КЛ-6-51</t>
  </si>
  <si>
    <t>КЛ-6-55</t>
  </si>
  <si>
    <t>ТСН-1</t>
  </si>
  <si>
    <t>4-00</t>
  </si>
  <si>
    <t>10-00</t>
  </si>
  <si>
    <t>22-00</t>
  </si>
  <si>
    <t>9-00</t>
  </si>
  <si>
    <t>18-00</t>
  </si>
  <si>
    <t>ВТ-1</t>
  </si>
  <si>
    <t>ВТ-2</t>
  </si>
  <si>
    <t>ВТ-3А</t>
  </si>
  <si>
    <t>Время,ч</t>
  </si>
  <si>
    <t>ОАО "Эникмаш-В"</t>
  </si>
  <si>
    <t>Приложение №4</t>
  </si>
  <si>
    <t>№п/п</t>
  </si>
  <si>
    <t>Установленная</t>
  </si>
  <si>
    <t>Показания счетчиков</t>
  </si>
  <si>
    <t xml:space="preserve">на ПС -110/6кВ  "Коминтерновская" </t>
  </si>
  <si>
    <t>Наименоваие потребителя</t>
  </si>
  <si>
    <t>Кт</t>
  </si>
  <si>
    <t xml:space="preserve">Показания активного/реактивного счетчика </t>
  </si>
  <si>
    <t>Время (часы)</t>
  </si>
  <si>
    <t>кВт*ч</t>
  </si>
  <si>
    <t>кВар*ч</t>
  </si>
  <si>
    <t>В-6 Секция 3А</t>
  </si>
  <si>
    <t>ООО "ГОРЭЛЕКТРОСЕТЬ-ВОРОНЕЖ"ТП-6 ввод1</t>
  </si>
  <si>
    <t>ООО "ГОРЭЛЕКТРОСЕТЬ-ВОРОНЕЖ"ТП-7</t>
  </si>
  <si>
    <t>ООО "ГОРЭЛЕКТРОСЕТЬ-ВОРОНЕЖ"ТП-1 ввод1</t>
  </si>
  <si>
    <t>ООО "ГОРЭЛЕКТРОСЕТЬ-ВОРОНЕЖ"ТП-2 ввод1</t>
  </si>
  <si>
    <t>МП "Воронежпассжиртранс"</t>
  </si>
  <si>
    <t>ООО "ГОРЭЛЕКТРОСЕТЬ-ВОРОНЕЖ" ТП-6 ввод2</t>
  </si>
  <si>
    <t>ООО "ГОРЭЛЕКТРОСЕТЬ-ВОРОНЕЖ" ТП-1 ввод2</t>
  </si>
  <si>
    <t>ООО "ГОРЭЛЕКТРОСЕТЬ-ВОРОНЕЖ" ТП-2 ввод2</t>
  </si>
  <si>
    <t>ООО "ГОРЭЛЕКТРОСЕТЬ-ВОРОНЕЖ" ТП-К36-54 ввод2</t>
  </si>
  <si>
    <t>ООО "ГОРЭЛЕКТРОСЕТЬ-ВОРОНЕЖ" ТП-36-54 ввод1</t>
  </si>
  <si>
    <t>КЛ-62</t>
  </si>
  <si>
    <t>Т с/н</t>
  </si>
  <si>
    <t>ООО "ГОРЭЛЕКТРОСЕТЬ-ВОРОНЕЖ" Собствены нужда</t>
  </si>
  <si>
    <t>отсутсвуют</t>
  </si>
  <si>
    <t xml:space="preserve"> </t>
  </si>
  <si>
    <t>Составляется в 2-х экземпл.</t>
  </si>
  <si>
    <t>Источник электроснабжения</t>
  </si>
  <si>
    <t xml:space="preserve">Экземпляр № 1 высылается Филиал ПАО"ТНС-энерго Воронеж" </t>
  </si>
  <si>
    <t xml:space="preserve">  Ч</t>
  </si>
  <si>
    <t>№ питающей линии ВЛ-110-26</t>
  </si>
  <si>
    <t>№ питающей линии ВЛ-110-25</t>
  </si>
  <si>
    <t>№ питающей линии</t>
  </si>
  <si>
    <t>ПАО"ТНС-энерго Воронеж"</t>
  </si>
  <si>
    <t>Экземпляр № 2 подшив. в дело предпиятия.</t>
  </si>
  <si>
    <t xml:space="preserve">   а</t>
  </si>
  <si>
    <t>Аварийная бронь              кВтч</t>
  </si>
  <si>
    <t>Аварийная бронь     кВтч</t>
  </si>
  <si>
    <t xml:space="preserve">   с</t>
  </si>
  <si>
    <t>Технолог.бронь                 кВтч</t>
  </si>
  <si>
    <t>Технолог.бронь          кВтч</t>
  </si>
  <si>
    <t xml:space="preserve">   ы</t>
  </si>
  <si>
    <t>Расчетный коэффициент -48000</t>
  </si>
  <si>
    <t>Расчетный коэффициент - 48000</t>
  </si>
  <si>
    <t>Расчетный коэффициент - 48001</t>
  </si>
  <si>
    <r>
      <t xml:space="preserve">              </t>
    </r>
    <r>
      <rPr>
        <b/>
        <sz val="12"/>
        <rFont val="Times New Roman"/>
        <family val="1"/>
        <charset val="204"/>
      </rPr>
      <t>П Р О Т О К О Л</t>
    </r>
  </si>
  <si>
    <t>Активная энергия</t>
  </si>
  <si>
    <t>ЗАПИСИ ПОКАЗАНИЙ ЭЛЕКТРОСЧЕТЧИКОВ АКТИВНОЙ ЭНЕРГИИ,</t>
  </si>
  <si>
    <t>Трансформатор № 2</t>
  </si>
  <si>
    <t>Трансформатор №3</t>
  </si>
  <si>
    <t>Трансформатор с/н</t>
  </si>
  <si>
    <t xml:space="preserve">                  ПОДСЧЕТА ПОЧАСОВЫХ АКТИВНЫХ И РЕАКТИВНЫХ НАГРУЗОК</t>
  </si>
  <si>
    <t>Показания</t>
  </si>
  <si>
    <t>Разность</t>
  </si>
  <si>
    <t xml:space="preserve">  Расход</t>
  </si>
  <si>
    <t>счетчика</t>
  </si>
  <si>
    <t>ноказан</t>
  </si>
  <si>
    <t xml:space="preserve"> ( кВтч )</t>
  </si>
  <si>
    <r>
      <t xml:space="preserve">Договор </t>
    </r>
    <r>
      <rPr>
        <b/>
        <u/>
        <sz val="10"/>
        <rFont val="Times New Roman"/>
        <family val="1"/>
        <charset val="204"/>
      </rPr>
      <t>№139</t>
    </r>
  </si>
  <si>
    <t>ООО "ГОРЭЛЕКТРОСЕТЬ-ВОРОНЕЖ" (ПС-110/6кВ "Коминтерновская")</t>
  </si>
  <si>
    <t>0-00</t>
  </si>
  <si>
    <t>1-00</t>
  </si>
  <si>
    <t xml:space="preserve">            Суммарная нагрузка</t>
  </si>
  <si>
    <t>2-00</t>
  </si>
  <si>
    <t xml:space="preserve">              по ПС-110/6кВ Коминтерновская</t>
  </si>
  <si>
    <t xml:space="preserve">  Суммарная</t>
  </si>
  <si>
    <t>3-00</t>
  </si>
  <si>
    <t xml:space="preserve">   активная</t>
  </si>
  <si>
    <t xml:space="preserve">       с</t>
  </si>
  <si>
    <t>без субабонентов</t>
  </si>
  <si>
    <t xml:space="preserve">   нагрузка</t>
  </si>
  <si>
    <t>5-00</t>
  </si>
  <si>
    <r>
      <t>Расчетный коэффициент</t>
    </r>
    <r>
      <rPr>
        <sz val="10"/>
        <rFont val="Times New Roman"/>
        <family val="1"/>
        <charset val="204"/>
      </rPr>
      <t xml:space="preserve"> - 48000</t>
    </r>
  </si>
  <si>
    <t>субабонент.</t>
  </si>
  <si>
    <t xml:space="preserve">     (потери)</t>
  </si>
  <si>
    <t>субабонентов</t>
  </si>
  <si>
    <t>6-00</t>
  </si>
  <si>
    <t xml:space="preserve">      ( кВт )</t>
  </si>
  <si>
    <t>7-00</t>
  </si>
  <si>
    <t>Трансформатор № 1</t>
  </si>
  <si>
    <t xml:space="preserve">  Активная</t>
  </si>
  <si>
    <t>Активная</t>
  </si>
  <si>
    <t xml:space="preserve"> Реактивная</t>
  </si>
  <si>
    <t>8-00</t>
  </si>
  <si>
    <t xml:space="preserve">    ( кВт )</t>
  </si>
  <si>
    <t xml:space="preserve">    ( кВтч )</t>
  </si>
  <si>
    <t xml:space="preserve">   ( кВар )</t>
  </si>
  <si>
    <t>11-00</t>
  </si>
  <si>
    <t>12-00</t>
  </si>
  <si>
    <t>13-00</t>
  </si>
  <si>
    <t>14-00</t>
  </si>
  <si>
    <t>15-00</t>
  </si>
  <si>
    <t>16-00</t>
  </si>
  <si>
    <t>17-00</t>
  </si>
  <si>
    <t>19-00</t>
  </si>
  <si>
    <t>20-00</t>
  </si>
  <si>
    <t>21-00</t>
  </si>
  <si>
    <t>23-00</t>
  </si>
  <si>
    <t>24-00</t>
  </si>
  <si>
    <t>Сумма за сутки</t>
  </si>
  <si>
    <t>ПОЯСНЕНИЕ К ЗАПОЛНЕНИЮ ГРАФЫ "СУММАРНАЯ НАГРУЗКА".</t>
  </si>
  <si>
    <t>1. Нагрузки проставляются в кВт (квар), в целых числах без запятых. При отсутствии нагрузки</t>
  </si>
  <si>
    <t xml:space="preserve">    ставится 0 (ноль).</t>
  </si>
  <si>
    <t>2. Сумма за сутки  (Асут) = сумме 24 часовых нагрузок в кВт (квар).</t>
  </si>
  <si>
    <t>3. Предприятия, имеющие несколько точек питания и несколько производственных площадок,</t>
  </si>
  <si>
    <t xml:space="preserve">    производят замеры по всем точкам и площадкам, учитываемым Энергосбытом в форме ном.</t>
  </si>
  <si>
    <t xml:space="preserve">    9-ПС. В настоящей форме указываются суммарные нагрузки в кВт (квар) для нужд предприятия</t>
  </si>
  <si>
    <t xml:space="preserve">    с субабонентами, по предприятию без субабонентов, суммарную нагрузку субабонентов </t>
  </si>
  <si>
    <t xml:space="preserve">    (активную) за каждый час суток).</t>
  </si>
  <si>
    <t>Кз</t>
  </si>
  <si>
    <t>4. Предприятия, имеющие несколько субабонентов, помимо суммарной нагрузки субабонентов</t>
  </si>
  <si>
    <t xml:space="preserve">    указывают нагрузку по каждому отдельно с обязательным указанием названия субабонента.</t>
  </si>
  <si>
    <t>Итого</t>
  </si>
  <si>
    <t xml:space="preserve">ПС -110/6кВ " Коминтерновская" </t>
  </si>
  <si>
    <t>МВар</t>
  </si>
  <si>
    <r>
      <t>Uн</t>
    </r>
    <r>
      <rPr>
        <sz val="12"/>
        <rFont val="Calibri"/>
        <family val="2"/>
        <charset val="204"/>
      </rPr>
      <t>≥</t>
    </r>
    <r>
      <rPr>
        <sz val="12"/>
        <rFont val="Times New Roman"/>
        <family val="1"/>
        <charset val="204"/>
      </rPr>
      <t>6кВ</t>
    </r>
  </si>
  <si>
    <r>
      <t>Uн</t>
    </r>
    <r>
      <rPr>
        <sz val="12"/>
        <rFont val="Calibri"/>
        <family val="2"/>
        <charset val="204"/>
      </rPr>
      <t>&lt;</t>
    </r>
    <r>
      <rPr>
        <sz val="12"/>
        <rFont val="Times New Roman"/>
        <family val="1"/>
        <charset val="204"/>
      </rPr>
      <t xml:space="preserve"> 6кВ</t>
    </r>
  </si>
  <si>
    <t>всего мощность, МВАр</t>
  </si>
  <si>
    <t>Мощность БСК,Мвар</t>
  </si>
  <si>
    <t>Количество СК,шт</t>
  </si>
  <si>
    <t>Количество БСК,шт</t>
  </si>
  <si>
    <t>Мощность СК,Мвар</t>
  </si>
  <si>
    <t>Ведомость  почасовых  нагрузок</t>
  </si>
  <si>
    <r>
      <t xml:space="preserve">Предприятие  </t>
    </r>
    <r>
      <rPr>
        <u/>
        <sz val="12"/>
        <rFont val="Times New Roman"/>
        <family val="1"/>
        <charset val="204"/>
      </rPr>
      <t xml:space="preserve"> ООО "ГОРЭЛЕКТРОСЕТЬ-ВОРОНЕЖ"</t>
    </r>
  </si>
  <si>
    <r>
      <t xml:space="preserve">Подстанция     </t>
    </r>
    <r>
      <rPr>
        <u/>
        <sz val="12"/>
        <rFont val="Times New Roman"/>
        <family val="1"/>
        <charset val="204"/>
      </rPr>
      <t xml:space="preserve"> ПС- 110/6 кВ "Коминтерновская"</t>
    </r>
  </si>
  <si>
    <t xml:space="preserve"> часы  </t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</si>
  <si>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№1 </t>
    </r>
    <r>
      <rPr>
        <sz val="12"/>
        <rFont val="Times New Roman"/>
        <family val="1"/>
        <charset val="204"/>
      </rPr>
      <t xml:space="preserve">  </t>
    </r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</si>
  <si>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№2 </t>
    </r>
    <r>
      <rPr>
        <sz val="12"/>
        <rFont val="Times New Roman"/>
        <family val="1"/>
        <charset val="204"/>
      </rPr>
      <t xml:space="preserve">  </t>
    </r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</si>
  <si>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№3 </t>
    </r>
    <r>
      <rPr>
        <sz val="12"/>
        <rFont val="Times New Roman"/>
        <family val="1"/>
        <charset val="204"/>
      </rPr>
      <t xml:space="preserve">  </t>
    </r>
  </si>
  <si>
    <t>Трансформатор с/н №2</t>
  </si>
  <si>
    <t>U, кВ</t>
  </si>
  <si>
    <t>Положе-ние РПН</t>
  </si>
  <si>
    <t>I, А</t>
  </si>
  <si>
    <t>Р,МВт</t>
  </si>
  <si>
    <t>Q,Мвар</t>
  </si>
  <si>
    <t>итого</t>
  </si>
  <si>
    <r>
      <t xml:space="preserve">     </t>
    </r>
    <r>
      <rPr>
        <b/>
        <sz val="10"/>
        <rFont val="Times New Roman"/>
        <family val="1"/>
        <charset val="204"/>
      </rPr>
      <t>Х</t>
    </r>
  </si>
  <si>
    <r>
      <t xml:space="preserve">      </t>
    </r>
    <r>
      <rPr>
        <b/>
        <sz val="10"/>
        <rFont val="Times New Roman"/>
        <family val="1"/>
        <charset val="204"/>
      </rPr>
      <t>Х</t>
    </r>
  </si>
  <si>
    <r>
      <t xml:space="preserve">       </t>
    </r>
    <r>
      <rPr>
        <b/>
        <sz val="10"/>
        <rFont val="Times New Roman"/>
        <family val="1"/>
        <charset val="204"/>
      </rPr>
      <t>Х</t>
    </r>
  </si>
  <si>
    <r>
      <t xml:space="preserve">        </t>
    </r>
    <r>
      <rPr>
        <b/>
        <sz val="10"/>
        <rFont val="Times New Roman"/>
        <family val="1"/>
        <charset val="204"/>
      </rPr>
      <t>Х</t>
    </r>
  </si>
  <si>
    <t>ООО СЗ "Развитие АРТ ДЕКО"</t>
  </si>
  <si>
    <t>за 21июня  2023г</t>
  </si>
  <si>
    <t>394016,г.Воронеж, ул. 45Стрелковой дивизии д.251 д, пом.2/1</t>
  </si>
  <si>
    <t>5. Данные по замерам нагрузки предоставить в Энергосбыт до 28 июня 2023 г.</t>
  </si>
  <si>
    <t>за день контрольного замера 21.06.2023г</t>
  </si>
  <si>
    <t>Приложение №2</t>
  </si>
  <si>
    <t xml:space="preserve"> нагрузок  за   21.06.2023г.  ООО "ГОРЭЛЕКТРОСЕТЬ-ВОРОНЕЖ"</t>
  </si>
  <si>
    <t xml:space="preserve">поступление с потерями всего </t>
  </si>
  <si>
    <t>Итого поступление</t>
  </si>
  <si>
    <t>Ввод сек 1</t>
  </si>
  <si>
    <t>ТП-6 ввод2</t>
  </si>
  <si>
    <t>ООО "ИНКОМ"</t>
  </si>
  <si>
    <t>Ввод сек 2</t>
  </si>
  <si>
    <t>ООО "АРТ ДЕКО"</t>
  </si>
  <si>
    <t>ТП-6 ввод1</t>
  </si>
  <si>
    <t>В-6-Т3</t>
  </si>
  <si>
    <t>Ввод сек 3А</t>
  </si>
  <si>
    <t>Т сн 0,4 кВ</t>
  </si>
  <si>
    <t>Отчет по фактичкским объёмам   нагрузки присоединений, подключенных к АЧР  за  21.06.2023г. ООО "ГОРЭЛЕКТРОСЕТЬ-ВОРОНЕЖ"</t>
  </si>
  <si>
    <t>Результаты замеров использования БСК   и СК ООО "ГОРЭЛЕКТРОСЕТЬ-ВОРОНЕЖ" 21 июня   2023 года.</t>
  </si>
  <si>
    <t>при ручном съеме показаний приборов учета 21.06.2023г</t>
  </si>
  <si>
    <t xml:space="preserve"> В-6- Т1</t>
  </si>
  <si>
    <t>ООО "ГОРЭЛЕКТРОСЕТЬ-ВОРОНЕЖ"ТП-1-34 ввод1</t>
  </si>
  <si>
    <t>ООО " ИНКОМ"</t>
  </si>
  <si>
    <t>ООО "ГОРЭЛЕКТРОСЕТЬ-ВОРОНЕЖ" ТП-6-29 ввод 1</t>
  </si>
  <si>
    <t>ООО "ГОРЭЛЕКТРОСЕТЬ-ВОРОНЕЖ" ТП-27-46</t>
  </si>
  <si>
    <t>ООО "ГОРЭЛЕКТРОСЕТЬ-ВОРОНЕЖ" ТП-31-64  ввод1</t>
  </si>
  <si>
    <t>ООО "ГОРЭЛЕКТРОСЕТЬ-ВОРОНЕЖ" ТП-6-29 ввод 2</t>
  </si>
  <si>
    <t>ООО "ГОРЭЛЕКТРОСЕТЬ-ВОРОНЕЖ" ТП-1-34 ввод2</t>
  </si>
  <si>
    <t>Теплякова Г.Г.</t>
  </si>
  <si>
    <t>ООО КД "Элит"</t>
  </si>
  <si>
    <t>ООО "ГОРЭЛЕКТРОСЕТЬ-ВОРОНЕЖ" ТП-31-64  ввод2</t>
  </si>
  <si>
    <t>ООО "ГОРЭЛЕКТРОСЕТЬ-ВОРОНЕЖ" ТП-39 ввод1</t>
  </si>
  <si>
    <t>Фактическая 21.06.2023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</si>
</sst>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Arial Cyr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19">
    <xf numFmtId="0" fontId="0" fillId="0" borderId="0" xfId="0"/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1" xfId="0" applyFont="1" applyFill="1" applyBorder="1"/>
    <xf numFmtId="0" fontId="3" fillId="2" borderId="32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/>
    <xf numFmtId="1" fontId="5" fillId="2" borderId="11" xfId="0" applyNumberFormat="1" applyFont="1" applyFill="1" applyBorder="1" applyAlignment="1">
      <alignment vertical="center"/>
    </xf>
    <xf numFmtId="1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1" fontId="6" fillId="2" borderId="11" xfId="0" applyNumberFormat="1" applyFont="1" applyFill="1" applyBorder="1" applyAlignment="1">
      <alignment horizontal="center"/>
    </xf>
    <xf numFmtId="0" fontId="6" fillId="2" borderId="0" xfId="0" applyFont="1" applyFill="1"/>
    <xf numFmtId="1" fontId="10" fillId="2" borderId="0" xfId="0" applyNumberFormat="1" applyFont="1" applyFill="1"/>
    <xf numFmtId="2" fontId="6" fillId="2" borderId="11" xfId="0" applyNumberFormat="1" applyFont="1" applyFill="1" applyBorder="1"/>
    <xf numFmtId="0" fontId="0" fillId="2" borderId="0" xfId="0" applyFont="1" applyFill="1"/>
    <xf numFmtId="165" fontId="1" fillId="2" borderId="11" xfId="0" applyNumberFormat="1" applyFont="1" applyFill="1" applyBorder="1"/>
    <xf numFmtId="1" fontId="9" fillId="2" borderId="11" xfId="0" applyNumberFormat="1" applyFont="1" applyFill="1" applyBorder="1" applyAlignment="1">
      <alignment horizontal="center"/>
    </xf>
    <xf numFmtId="1" fontId="0" fillId="2" borderId="0" xfId="0" applyNumberFormat="1" applyFont="1" applyFill="1"/>
    <xf numFmtId="0" fontId="0" fillId="0" borderId="0" xfId="0"/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8" fillId="0" borderId="0" xfId="0" applyFont="1"/>
    <xf numFmtId="0" fontId="0" fillId="2" borderId="0" xfId="0" applyFill="1"/>
    <xf numFmtId="1" fontId="17" fillId="2" borderId="11" xfId="0" applyNumberFormat="1" applyFont="1" applyFill="1" applyBorder="1" applyAlignment="1">
      <alignment horizontal="right"/>
    </xf>
    <xf numFmtId="1" fontId="0" fillId="2" borderId="11" xfId="0" applyNumberFormat="1" applyFill="1" applyBorder="1"/>
    <xf numFmtId="0" fontId="14" fillId="2" borderId="0" xfId="1" applyFont="1" applyFill="1"/>
    <xf numFmtId="0" fontId="6" fillId="2" borderId="0" xfId="1" applyFont="1" applyFill="1"/>
    <xf numFmtId="0" fontId="1" fillId="2" borderId="1" xfId="2" applyFont="1" applyFill="1" applyBorder="1"/>
    <xf numFmtId="0" fontId="1" fillId="2" borderId="23" xfId="2" applyFont="1" applyFill="1" applyBorder="1"/>
    <xf numFmtId="0" fontId="1" fillId="2" borderId="77" xfId="2" applyFont="1" applyFill="1" applyBorder="1"/>
    <xf numFmtId="0" fontId="1" fillId="2" borderId="24" xfId="2" applyFont="1" applyFill="1" applyBorder="1"/>
    <xf numFmtId="0" fontId="1" fillId="2" borderId="0" xfId="1" applyFont="1" applyFill="1"/>
    <xf numFmtId="0" fontId="1" fillId="2" borderId="25" xfId="2" applyFont="1" applyFill="1" applyBorder="1"/>
    <xf numFmtId="0" fontId="1" fillId="2" borderId="78" xfId="2" applyFont="1" applyFill="1" applyBorder="1"/>
    <xf numFmtId="0" fontId="1" fillId="2" borderId="79" xfId="2" applyFont="1" applyFill="1" applyBorder="1"/>
    <xf numFmtId="0" fontId="1" fillId="2" borderId="26" xfId="2" applyFont="1" applyFill="1" applyBorder="1"/>
    <xf numFmtId="0" fontId="1" fillId="2" borderId="80" xfId="2" applyFont="1" applyFill="1" applyBorder="1"/>
    <xf numFmtId="0" fontId="1" fillId="2" borderId="0" xfId="2" applyFont="1" applyFill="1" applyBorder="1"/>
    <xf numFmtId="0" fontId="1" fillId="2" borderId="27" xfId="2" applyFont="1" applyFill="1" applyBorder="1"/>
    <xf numFmtId="0" fontId="5" fillId="2" borderId="0" xfId="1" applyFont="1" applyFill="1"/>
    <xf numFmtId="0" fontId="5" fillId="2" borderId="78" xfId="2" applyFont="1" applyFill="1" applyBorder="1"/>
    <xf numFmtId="0" fontId="1" fillId="2" borderId="0" xfId="1" applyFont="1" applyFill="1" applyBorder="1"/>
    <xf numFmtId="0" fontId="1" fillId="2" borderId="0" xfId="1" applyFont="1" applyFill="1" applyBorder="1" applyAlignment="1">
      <alignment wrapText="1"/>
    </xf>
    <xf numFmtId="0" fontId="1" fillId="2" borderId="11" xfId="2" applyFont="1" applyFill="1" applyBorder="1"/>
    <xf numFmtId="2" fontId="11" fillId="2" borderId="11" xfId="0" applyNumberFormat="1" applyFont="1" applyFill="1" applyBorder="1"/>
    <xf numFmtId="0" fontId="1" fillId="2" borderId="30" xfId="2" applyFont="1" applyFill="1" applyBorder="1"/>
    <xf numFmtId="0" fontId="1" fillId="2" borderId="28" xfId="2" applyFont="1" applyFill="1" applyBorder="1"/>
    <xf numFmtId="166" fontId="1" fillId="2" borderId="28" xfId="2" applyNumberFormat="1" applyFont="1" applyFill="1" applyBorder="1"/>
    <xf numFmtId="166" fontId="1" fillId="2" borderId="11" xfId="2" applyNumberFormat="1" applyFont="1" applyFill="1" applyBorder="1"/>
    <xf numFmtId="1" fontId="1" fillId="2" borderId="11" xfId="2" applyNumberFormat="1" applyFont="1" applyFill="1" applyBorder="1"/>
    <xf numFmtId="1" fontId="1" fillId="2" borderId="28" xfId="2" applyNumberFormat="1" applyFont="1" applyFill="1" applyBorder="1"/>
    <xf numFmtId="0" fontId="1" fillId="2" borderId="13" xfId="2" applyFont="1" applyFill="1" applyBorder="1"/>
    <xf numFmtId="0" fontId="1" fillId="2" borderId="31" xfId="2" applyFont="1" applyFill="1" applyBorder="1"/>
    <xf numFmtId="0" fontId="14" fillId="2" borderId="78" xfId="2" applyFont="1" applyFill="1" applyBorder="1"/>
    <xf numFmtId="0" fontId="1" fillId="2" borderId="25" xfId="2" applyFont="1" applyFill="1" applyBorder="1" applyAlignment="1">
      <alignment horizontal="center"/>
    </xf>
    <xf numFmtId="0" fontId="1" fillId="2" borderId="32" xfId="2" applyFont="1" applyFill="1" applyBorder="1"/>
    <xf numFmtId="0" fontId="1" fillId="2" borderId="17" xfId="2" applyFont="1" applyFill="1" applyBorder="1"/>
    <xf numFmtId="2" fontId="1" fillId="2" borderId="28" xfId="2" applyNumberFormat="1" applyFont="1" applyFill="1" applyBorder="1"/>
    <xf numFmtId="0" fontId="1" fillId="2" borderId="10" xfId="2" applyFont="1" applyFill="1" applyBorder="1"/>
    <xf numFmtId="166" fontId="1" fillId="2" borderId="29" xfId="2" applyNumberFormat="1" applyFont="1" applyFill="1" applyBorder="1"/>
    <xf numFmtId="1" fontId="1" fillId="2" borderId="33" xfId="0" applyNumberFormat="1" applyFont="1" applyFill="1" applyBorder="1"/>
    <xf numFmtId="1" fontId="1" fillId="2" borderId="0" xfId="2" applyNumberFormat="1" applyFont="1" applyFill="1" applyBorder="1"/>
    <xf numFmtId="1" fontId="5" fillId="2" borderId="32" xfId="2" applyNumberFormat="1" applyFont="1" applyFill="1" applyBorder="1"/>
    <xf numFmtId="166" fontId="5" fillId="2" borderId="28" xfId="2" applyNumberFormat="1" applyFont="1" applyFill="1" applyBorder="1"/>
    <xf numFmtId="1" fontId="5" fillId="2" borderId="28" xfId="2" applyNumberFormat="1" applyFont="1" applyFill="1" applyBorder="1"/>
    <xf numFmtId="0" fontId="5" fillId="2" borderId="28" xfId="2" applyFont="1" applyFill="1" applyBorder="1"/>
    <xf numFmtId="0" fontId="1" fillId="2" borderId="0" xfId="2" applyFont="1" applyFill="1"/>
    <xf numFmtId="0" fontId="5" fillId="2" borderId="0" xfId="2" applyFont="1" applyFill="1"/>
    <xf numFmtId="1" fontId="5" fillId="2" borderId="11" xfId="2" applyNumberFormat="1" applyFont="1" applyFill="1" applyBorder="1"/>
    <xf numFmtId="0" fontId="1" fillId="2" borderId="84" xfId="2" applyFont="1" applyFill="1" applyBorder="1"/>
    <xf numFmtId="0" fontId="1" fillId="2" borderId="85" xfId="2" applyFont="1" applyFill="1" applyBorder="1" applyAlignment="1">
      <alignment horizontal="right"/>
    </xf>
    <xf numFmtId="1" fontId="1" fillId="2" borderId="0" xfId="2" applyNumberFormat="1" applyFont="1" applyFill="1"/>
    <xf numFmtId="2" fontId="1" fillId="2" borderId="0" xfId="2" applyNumberFormat="1" applyFont="1" applyFill="1"/>
    <xf numFmtId="0" fontId="14" fillId="2" borderId="0" xfId="2" applyFont="1" applyFill="1"/>
    <xf numFmtId="0" fontId="7" fillId="2" borderId="0" xfId="2" applyFill="1"/>
    <xf numFmtId="1" fontId="0" fillId="2" borderId="0" xfId="0" applyNumberFormat="1" applyFill="1"/>
    <xf numFmtId="0" fontId="18" fillId="2" borderId="0" xfId="0" applyFont="1" applyFill="1"/>
    <xf numFmtId="0" fontId="18" fillId="2" borderId="18" xfId="0" applyFont="1" applyFill="1" applyBorder="1" applyAlignment="1"/>
    <xf numFmtId="0" fontId="0" fillId="2" borderId="0" xfId="0" applyFill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5" xfId="0" applyFont="1" applyFill="1" applyBorder="1"/>
    <xf numFmtId="0" fontId="3" fillId="2" borderId="23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80" xfId="0" applyFont="1" applyFill="1" applyBorder="1"/>
    <xf numFmtId="0" fontId="3" fillId="2" borderId="78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3" xfId="0" applyFont="1" applyFill="1" applyBorder="1"/>
    <xf numFmtId="0" fontId="3" fillId="2" borderId="31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2" borderId="0" xfId="0" applyFill="1" applyBorder="1"/>
    <xf numFmtId="0" fontId="18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166" fontId="11" fillId="2" borderId="11" xfId="0" applyNumberFormat="1" applyFont="1" applyFill="1" applyBorder="1"/>
    <xf numFmtId="0" fontId="1" fillId="2" borderId="80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" fontId="8" fillId="2" borderId="11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center"/>
    </xf>
    <xf numFmtId="165" fontId="31" fillId="2" borderId="0" xfId="0" applyNumberFormat="1" applyFont="1" applyFill="1" applyAlignment="1">
      <alignment horizontal="center"/>
    </xf>
    <xf numFmtId="165" fontId="30" fillId="2" borderId="0" xfId="0" applyNumberFormat="1" applyFont="1" applyFill="1" applyAlignment="1">
      <alignment horizontal="center"/>
    </xf>
    <xf numFmtId="0" fontId="0" fillId="0" borderId="0" xfId="0"/>
    <xf numFmtId="165" fontId="12" fillId="2" borderId="47" xfId="0" applyNumberFormat="1" applyFont="1" applyFill="1" applyBorder="1" applyAlignment="1">
      <alignment horizontal="right"/>
    </xf>
    <xf numFmtId="165" fontId="12" fillId="2" borderId="48" xfId="0" applyNumberFormat="1" applyFont="1" applyFill="1" applyBorder="1" applyAlignment="1">
      <alignment horizontal="right"/>
    </xf>
    <xf numFmtId="165" fontId="12" fillId="2" borderId="49" xfId="0" applyNumberFormat="1" applyFont="1" applyFill="1" applyBorder="1" applyAlignment="1">
      <alignment horizontal="right"/>
    </xf>
    <xf numFmtId="165" fontId="8" fillId="2" borderId="36" xfId="0" applyNumberFormat="1" applyFont="1" applyFill="1" applyBorder="1" applyAlignment="1">
      <alignment horizontal="right" vertical="center"/>
    </xf>
    <xf numFmtId="165" fontId="8" fillId="2" borderId="52" xfId="0" applyNumberFormat="1" applyFont="1" applyFill="1" applyBorder="1" applyAlignment="1">
      <alignment horizontal="right" vertical="center"/>
    </xf>
    <xf numFmtId="165" fontId="8" fillId="2" borderId="40" xfId="0" applyNumberFormat="1" applyFont="1" applyFill="1" applyBorder="1" applyAlignment="1">
      <alignment horizontal="right" vertical="center"/>
    </xf>
    <xf numFmtId="1" fontId="8" fillId="2" borderId="64" xfId="0" applyNumberFormat="1" applyFont="1" applyFill="1" applyBorder="1" applyAlignment="1">
      <alignment horizontal="right" vertical="center"/>
    </xf>
    <xf numFmtId="1" fontId="8" fillId="2" borderId="17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" fontId="8" fillId="2" borderId="19" xfId="0" applyNumberFormat="1" applyFont="1" applyFill="1" applyBorder="1" applyAlignment="1">
      <alignment horizontal="right" vertical="center"/>
    </xf>
    <xf numFmtId="1" fontId="8" fillId="2" borderId="40" xfId="0" applyNumberFormat="1" applyFont="1" applyFill="1" applyBorder="1" applyAlignment="1">
      <alignment horizontal="right" vertical="center"/>
    </xf>
    <xf numFmtId="1" fontId="8" fillId="2" borderId="3" xfId="0" applyNumberFormat="1" applyFont="1" applyFill="1" applyBorder="1" applyAlignment="1">
      <alignment horizontal="right" vertical="center"/>
    </xf>
    <xf numFmtId="1" fontId="8" fillId="2" borderId="15" xfId="0" applyNumberFormat="1" applyFont="1" applyFill="1" applyBorder="1" applyAlignment="1">
      <alignment horizontal="right" vertical="center"/>
    </xf>
    <xf numFmtId="1" fontId="8" fillId="2" borderId="20" xfId="0" applyNumberFormat="1" applyFont="1" applyFill="1" applyBorder="1" applyAlignment="1">
      <alignment horizontal="center" vertical="center" shrinkToFit="1"/>
    </xf>
    <xf numFmtId="1" fontId="8" fillId="2" borderId="36" xfId="0" applyNumberFormat="1" applyFont="1" applyFill="1" applyBorder="1" applyAlignment="1">
      <alignment horizontal="right" vertical="center"/>
    </xf>
    <xf numFmtId="165" fontId="8" fillId="2" borderId="38" xfId="0" applyNumberFormat="1" applyFont="1" applyFill="1" applyBorder="1" applyAlignment="1">
      <alignment horizontal="right" vertical="center"/>
    </xf>
    <xf numFmtId="165" fontId="8" fillId="2" borderId="11" xfId="0" applyNumberFormat="1" applyFont="1" applyFill="1" applyBorder="1" applyAlignment="1">
      <alignment horizontal="right" vertical="center"/>
    </xf>
    <xf numFmtId="2" fontId="8" fillId="2" borderId="20" xfId="0" applyNumberFormat="1" applyFont="1" applyFill="1" applyBorder="1" applyAlignment="1">
      <alignment horizontal="center" vertical="center" shrinkToFit="1"/>
    </xf>
    <xf numFmtId="166" fontId="8" fillId="2" borderId="38" xfId="0" applyNumberFormat="1" applyFont="1" applyFill="1" applyBorder="1" applyAlignment="1">
      <alignment horizontal="right" vertical="center"/>
    </xf>
    <xf numFmtId="166" fontId="8" fillId="2" borderId="11" xfId="0" applyNumberFormat="1" applyFont="1" applyFill="1" applyBorder="1" applyAlignment="1">
      <alignment horizontal="right" vertical="center"/>
    </xf>
    <xf numFmtId="165" fontId="8" fillId="2" borderId="10" xfId="0" applyNumberFormat="1" applyFont="1" applyFill="1" applyBorder="1" applyAlignment="1">
      <alignment horizontal="right" vertical="center"/>
    </xf>
    <xf numFmtId="1" fontId="8" fillId="2" borderId="38" xfId="0" applyNumberFormat="1" applyFont="1" applyFill="1" applyBorder="1" applyAlignment="1">
      <alignment horizontal="right" vertical="center"/>
    </xf>
    <xf numFmtId="1" fontId="8" fillId="2" borderId="11" xfId="0" applyNumberFormat="1" applyFont="1" applyFill="1" applyBorder="1" applyAlignment="1">
      <alignment horizontal="right" vertical="center"/>
    </xf>
    <xf numFmtId="1" fontId="8" fillId="2" borderId="57" xfId="0" applyNumberFormat="1" applyFont="1" applyFill="1" applyBorder="1" applyAlignment="1">
      <alignment horizontal="center" vertical="center" shrinkToFit="1"/>
    </xf>
    <xf numFmtId="1" fontId="8" fillId="2" borderId="65" xfId="0" applyNumberFormat="1" applyFont="1" applyFill="1" applyBorder="1" applyAlignment="1">
      <alignment horizontal="right" vertical="center"/>
    </xf>
    <xf numFmtId="1" fontId="8" fillId="2" borderId="0" xfId="0" applyNumberFormat="1" applyFont="1" applyFill="1" applyBorder="1" applyAlignment="1">
      <alignment horizontal="right" vertical="center"/>
    </xf>
    <xf numFmtId="1" fontId="8" fillId="2" borderId="7" xfId="0" applyNumberFormat="1" applyFont="1" applyFill="1" applyBorder="1" applyAlignment="1">
      <alignment horizontal="right" vertical="center"/>
    </xf>
    <xf numFmtId="1" fontId="8" fillId="2" borderId="63" xfId="0" applyNumberFormat="1" applyFont="1" applyFill="1" applyBorder="1" applyAlignment="1">
      <alignment horizontal="right" vertical="center"/>
    </xf>
    <xf numFmtId="165" fontId="8" fillId="2" borderId="53" xfId="0" applyNumberFormat="1" applyFont="1" applyFill="1" applyBorder="1" applyAlignment="1">
      <alignment horizontal="right" vertical="center"/>
    </xf>
    <xf numFmtId="165" fontId="8" fillId="2" borderId="12" xfId="0" applyNumberFormat="1" applyFont="1" applyFill="1" applyBorder="1" applyAlignment="1">
      <alignment horizontal="right" vertical="center"/>
    </xf>
    <xf numFmtId="1" fontId="8" fillId="2" borderId="8" xfId="0" applyNumberFormat="1" applyFont="1" applyFill="1" applyBorder="1" applyAlignment="1">
      <alignment horizontal="right" vertical="center"/>
    </xf>
    <xf numFmtId="1" fontId="8" fillId="2" borderId="10" xfId="0" applyNumberFormat="1" applyFont="1" applyFill="1" applyBorder="1" applyAlignment="1">
      <alignment horizontal="right" vertical="center"/>
    </xf>
    <xf numFmtId="165" fontId="8" fillId="2" borderId="15" xfId="0" applyNumberFormat="1" applyFont="1" applyFill="1" applyBorder="1" applyAlignment="1">
      <alignment horizontal="right" vertical="center"/>
    </xf>
    <xf numFmtId="165" fontId="8" fillId="2" borderId="13" xfId="0" applyNumberFormat="1" applyFont="1" applyFill="1" applyBorder="1" applyAlignment="1">
      <alignment horizontal="right" vertical="center"/>
    </xf>
    <xf numFmtId="165" fontId="8" fillId="2" borderId="75" xfId="0" applyNumberFormat="1" applyFont="1" applyFill="1" applyBorder="1" applyAlignment="1">
      <alignment horizontal="right" vertical="center"/>
    </xf>
    <xf numFmtId="165" fontId="8" fillId="2" borderId="0" xfId="0" applyNumberFormat="1" applyFont="1" applyFill="1"/>
    <xf numFmtId="1" fontId="8" fillId="2" borderId="0" xfId="0" applyNumberFormat="1" applyFont="1" applyFill="1"/>
    <xf numFmtId="2" fontId="8" fillId="2" borderId="0" xfId="0" applyNumberFormat="1" applyFont="1" applyFill="1"/>
    <xf numFmtId="164" fontId="8" fillId="2" borderId="0" xfId="0" applyNumberFormat="1" applyFont="1" applyFill="1"/>
    <xf numFmtId="166" fontId="8" fillId="2" borderId="0" xfId="0" applyNumberFormat="1" applyFont="1" applyFill="1"/>
    <xf numFmtId="2" fontId="1" fillId="2" borderId="8" xfId="0" applyNumberFormat="1" applyFont="1" applyFill="1" applyBorder="1"/>
    <xf numFmtId="0" fontId="1" fillId="2" borderId="16" xfId="0" applyFont="1" applyFill="1" applyBorder="1" applyAlignment="1">
      <alignment horizontal="center"/>
    </xf>
    <xf numFmtId="2" fontId="1" fillId="2" borderId="3" xfId="0" applyNumberFormat="1" applyFont="1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0" fillId="2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0" fontId="3" fillId="0" borderId="86" xfId="0" applyFont="1" applyFill="1" applyBorder="1" applyAlignment="1">
      <alignment horizontal="center"/>
    </xf>
    <xf numFmtId="1" fontId="24" fillId="2" borderId="8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4" fillId="2" borderId="76" xfId="0" applyFont="1" applyFill="1" applyBorder="1"/>
    <xf numFmtId="165" fontId="24" fillId="2" borderId="76" xfId="0" applyNumberFormat="1" applyFont="1" applyFill="1" applyBorder="1"/>
    <xf numFmtId="165" fontId="24" fillId="2" borderId="51" xfId="0" applyNumberFormat="1" applyFont="1" applyFill="1" applyBorder="1"/>
    <xf numFmtId="1" fontId="24" fillId="2" borderId="62" xfId="0" applyNumberFormat="1" applyFont="1" applyFill="1" applyBorder="1"/>
    <xf numFmtId="1" fontId="24" fillId="2" borderId="76" xfId="0" applyNumberFormat="1" applyFont="1" applyFill="1" applyBorder="1"/>
    <xf numFmtId="2" fontId="24" fillId="2" borderId="76" xfId="0" applyNumberFormat="1" applyFont="1" applyFill="1" applyBorder="1"/>
    <xf numFmtId="2" fontId="24" fillId="2" borderId="88" xfId="0" applyNumberFormat="1" applyFont="1" applyFill="1" applyBorder="1"/>
    <xf numFmtId="0" fontId="24" fillId="2" borderId="62" xfId="0" applyFont="1" applyFill="1" applyBorder="1"/>
    <xf numFmtId="165" fontId="24" fillId="2" borderId="62" xfId="0" applyNumberFormat="1" applyFont="1" applyFill="1" applyBorder="1"/>
    <xf numFmtId="0" fontId="18" fillId="2" borderId="0" xfId="0" applyFont="1" applyFill="1"/>
    <xf numFmtId="0" fontId="3" fillId="2" borderId="2" xfId="0" applyFont="1" applyFill="1" applyBorder="1" applyAlignment="1"/>
    <xf numFmtId="0" fontId="18" fillId="2" borderId="0" xfId="0" applyFont="1" applyFill="1" applyBorder="1" applyAlignment="1"/>
    <xf numFmtId="0" fontId="1" fillId="2" borderId="34" xfId="0" applyFont="1" applyFill="1" applyBorder="1" applyAlignment="1">
      <alignment horizontal="center"/>
    </xf>
    <xf numFmtId="1" fontId="19" fillId="2" borderId="3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6" xfId="0" applyFont="1" applyFill="1" applyBorder="1" applyAlignment="1">
      <alignment horizontal="left"/>
    </xf>
    <xf numFmtId="2" fontId="1" fillId="2" borderId="36" xfId="0" applyNumberFormat="1" applyFont="1" applyFill="1" applyBorder="1"/>
    <xf numFmtId="2" fontId="1" fillId="2" borderId="63" xfId="0" applyNumberFormat="1" applyFont="1" applyFill="1" applyBorder="1"/>
    <xf numFmtId="0" fontId="3" fillId="2" borderId="14" xfId="0" applyFont="1" applyFill="1" applyBorder="1" applyAlignment="1">
      <alignment horizontal="left"/>
    </xf>
    <xf numFmtId="2" fontId="1" fillId="2" borderId="40" xfId="0" applyNumberFormat="1" applyFont="1" applyFill="1" applyBorder="1"/>
    <xf numFmtId="2" fontId="1" fillId="2" borderId="75" xfId="0" applyNumberFormat="1" applyFont="1" applyFill="1" applyBorder="1"/>
    <xf numFmtId="2" fontId="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14" fillId="2" borderId="4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right" vertical="center"/>
    </xf>
    <xf numFmtId="165" fontId="26" fillId="2" borderId="20" xfId="0" applyNumberFormat="1" applyFont="1" applyFill="1" applyBorder="1" applyAlignment="1">
      <alignment horizontal="right" vertical="center"/>
    </xf>
    <xf numFmtId="165" fontId="26" fillId="2" borderId="37" xfId="0" applyNumberFormat="1" applyFont="1" applyFill="1" applyBorder="1" applyAlignment="1">
      <alignment horizontal="right" vertical="center"/>
    </xf>
    <xf numFmtId="165" fontId="26" fillId="2" borderId="33" xfId="0" applyNumberFormat="1" applyFont="1" applyFill="1" applyBorder="1" applyAlignment="1">
      <alignment horizontal="right" vertical="center"/>
    </xf>
    <xf numFmtId="165" fontId="26" fillId="2" borderId="39" xfId="0" applyNumberFormat="1" applyFont="1" applyFill="1" applyBorder="1" applyAlignment="1">
      <alignment horizontal="right" vertical="center"/>
    </xf>
    <xf numFmtId="165" fontId="26" fillId="2" borderId="4" xfId="0" applyNumberFormat="1" applyFont="1" applyFill="1" applyBorder="1" applyAlignment="1">
      <alignment horizontal="right" vertical="center"/>
    </xf>
    <xf numFmtId="165" fontId="26" fillId="2" borderId="41" xfId="0" applyNumberFormat="1" applyFont="1" applyFill="1" applyBorder="1" applyAlignment="1">
      <alignment horizontal="right" vertical="center"/>
    </xf>
    <xf numFmtId="0" fontId="3" fillId="2" borderId="86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2" borderId="68" xfId="0" applyFont="1" applyFill="1" applyBorder="1" applyAlignment="1">
      <alignment horizontal="left"/>
    </xf>
    <xf numFmtId="2" fontId="1" fillId="2" borderId="65" xfId="0" applyNumberFormat="1" applyFont="1" applyFill="1" applyBorder="1"/>
    <xf numFmtId="2" fontId="1" fillId="2" borderId="66" xfId="0" applyNumberFormat="1" applyFont="1" applyFill="1" applyBorder="1"/>
    <xf numFmtId="2" fontId="1" fillId="2" borderId="17" xfId="0" applyNumberFormat="1" applyFont="1" applyFill="1" applyBorder="1"/>
    <xf numFmtId="2" fontId="1" fillId="2" borderId="13" xfId="0" applyNumberFormat="1" applyFont="1" applyFill="1" applyBorder="1"/>
    <xf numFmtId="165" fontId="12" fillId="2" borderId="36" xfId="0" applyNumberFormat="1" applyFont="1" applyFill="1" applyBorder="1" applyAlignment="1">
      <alignment horizontal="right"/>
    </xf>
    <xf numFmtId="165" fontId="12" fillId="2" borderId="8" xfId="0" applyNumberFormat="1" applyFont="1" applyFill="1" applyBorder="1" applyAlignment="1">
      <alignment horizontal="right"/>
    </xf>
    <xf numFmtId="165" fontId="12" fillId="2" borderId="52" xfId="0" applyNumberFormat="1" applyFont="1" applyFill="1" applyBorder="1" applyAlignment="1">
      <alignment horizontal="right"/>
    </xf>
    <xf numFmtId="165" fontId="12" fillId="2" borderId="13" xfId="0" applyNumberFormat="1" applyFont="1" applyFill="1" applyBorder="1" applyAlignment="1">
      <alignment horizontal="right"/>
    </xf>
    <xf numFmtId="1" fontId="24" fillId="2" borderId="36" xfId="0" applyNumberFormat="1" applyFont="1" applyFill="1" applyBorder="1" applyAlignment="1">
      <alignment horizontal="right" vertical="center"/>
    </xf>
    <xf numFmtId="1" fontId="8" fillId="2" borderId="52" xfId="0" applyNumberFormat="1" applyFont="1" applyFill="1" applyBorder="1" applyAlignment="1">
      <alignment horizontal="right" vertical="center"/>
    </xf>
    <xf numFmtId="1" fontId="8" fillId="2" borderId="13" xfId="0" applyNumberFormat="1" applyFont="1" applyFill="1" applyBorder="1" applyAlignment="1">
      <alignment horizontal="right" vertical="center"/>
    </xf>
    <xf numFmtId="165" fontId="25" fillId="2" borderId="38" xfId="0" applyNumberFormat="1" applyFont="1" applyFill="1" applyBorder="1" applyAlignment="1">
      <alignment horizontal="right" vertical="center"/>
    </xf>
    <xf numFmtId="165" fontId="25" fillId="2" borderId="11" xfId="0" applyNumberFormat="1" applyFont="1" applyFill="1" applyBorder="1" applyAlignment="1">
      <alignment horizontal="right" vertical="center"/>
    </xf>
    <xf numFmtId="166" fontId="24" fillId="2" borderId="38" xfId="0" applyNumberFormat="1" applyFont="1" applyFill="1" applyBorder="1" applyAlignment="1">
      <alignment horizontal="right" vertical="center"/>
    </xf>
    <xf numFmtId="166" fontId="24" fillId="2" borderId="11" xfId="0" applyNumberFormat="1" applyFont="1" applyFill="1" applyBorder="1" applyAlignment="1">
      <alignment horizontal="right" vertical="center"/>
    </xf>
    <xf numFmtId="2" fontId="8" fillId="2" borderId="8" xfId="0" applyNumberFormat="1" applyFont="1" applyFill="1" applyBorder="1" applyAlignment="1">
      <alignment shrinkToFit="1"/>
    </xf>
    <xf numFmtId="166" fontId="8" fillId="2" borderId="40" xfId="0" applyNumberFormat="1" applyFont="1" applyFill="1" applyBorder="1" applyAlignment="1">
      <alignment horizontal="right" vertical="center"/>
    </xf>
    <xf numFmtId="166" fontId="8" fillId="2" borderId="3" xfId="0" applyNumberFormat="1" applyFont="1" applyFill="1" applyBorder="1" applyAlignment="1">
      <alignment horizontal="right" vertical="center"/>
    </xf>
    <xf numFmtId="165" fontId="8" fillId="2" borderId="7" xfId="0" applyNumberFormat="1" applyFont="1" applyFill="1" applyBorder="1" applyAlignment="1">
      <alignment horizontal="right" vertical="center"/>
    </xf>
    <xf numFmtId="165" fontId="8" fillId="2" borderId="63" xfId="0" applyNumberFormat="1" applyFont="1" applyFill="1" applyBorder="1" applyAlignment="1">
      <alignment horizontal="right" vertical="center"/>
    </xf>
    <xf numFmtId="2" fontId="8" fillId="2" borderId="38" xfId="0" applyNumberFormat="1" applyFont="1" applyFill="1" applyBorder="1" applyAlignment="1">
      <alignment horizontal="right" vertical="center"/>
    </xf>
    <xf numFmtId="165" fontId="25" fillId="2" borderId="0" xfId="0" applyNumberFormat="1" applyFont="1" applyFill="1" applyBorder="1" applyAlignment="1">
      <alignment shrinkToFit="1"/>
    </xf>
    <xf numFmtId="1" fontId="8" fillId="2" borderId="53" xfId="0" applyNumberFormat="1" applyFont="1" applyFill="1" applyBorder="1" applyAlignment="1">
      <alignment horizontal="right" vertical="center"/>
    </xf>
    <xf numFmtId="1" fontId="8" fillId="2" borderId="12" xfId="0" applyNumberFormat="1" applyFont="1" applyFill="1" applyBorder="1" applyAlignment="1">
      <alignment horizontal="right" vertical="center"/>
    </xf>
    <xf numFmtId="1" fontId="8" fillId="2" borderId="75" xfId="0" applyNumberFormat="1" applyFont="1" applyFill="1" applyBorder="1" applyAlignment="1">
      <alignment horizontal="right" vertical="center"/>
    </xf>
    <xf numFmtId="165" fontId="8" fillId="2" borderId="8" xfId="0" applyNumberFormat="1" applyFont="1" applyFill="1" applyBorder="1"/>
    <xf numFmtId="165" fontId="8" fillId="2" borderId="11" xfId="0" applyNumberFormat="1" applyFont="1" applyFill="1" applyBorder="1"/>
    <xf numFmtId="165" fontId="8" fillId="2" borderId="3" xfId="0" applyNumberFormat="1" applyFont="1" applyFill="1" applyBorder="1"/>
    <xf numFmtId="2" fontId="8" fillId="2" borderId="36" xfId="0" applyNumberFormat="1" applyFont="1" applyFill="1" applyBorder="1" applyAlignment="1">
      <alignment horizontal="right" vertical="center"/>
    </xf>
    <xf numFmtId="166" fontId="27" fillId="0" borderId="7" xfId="0" applyNumberFormat="1" applyFont="1" applyBorder="1" applyAlignment="1">
      <alignment shrinkToFit="1"/>
    </xf>
    <xf numFmtId="165" fontId="8" fillId="2" borderId="37" xfId="0" applyNumberFormat="1" applyFont="1" applyFill="1" applyBorder="1"/>
    <xf numFmtId="2" fontId="28" fillId="2" borderId="38" xfId="0" applyNumberFormat="1" applyFont="1" applyFill="1" applyBorder="1" applyAlignment="1">
      <alignment horizontal="right" vertical="center"/>
    </xf>
    <xf numFmtId="2" fontId="28" fillId="2" borderId="64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 applyAlignment="1">
      <alignment shrinkToFit="1"/>
    </xf>
    <xf numFmtId="166" fontId="27" fillId="0" borderId="10" xfId="0" applyNumberFormat="1" applyFont="1" applyBorder="1" applyAlignment="1">
      <alignment shrinkToFit="1"/>
    </xf>
    <xf numFmtId="165" fontId="8" fillId="2" borderId="39" xfId="0" applyNumberFormat="1" applyFont="1" applyFill="1" applyBorder="1"/>
    <xf numFmtId="2" fontId="8" fillId="2" borderId="40" xfId="0" applyNumberFormat="1" applyFont="1" applyFill="1" applyBorder="1" applyAlignment="1">
      <alignment horizontal="right" vertical="center"/>
    </xf>
    <xf numFmtId="2" fontId="28" fillId="2" borderId="40" xfId="0" applyNumberFormat="1" applyFont="1" applyFill="1" applyBorder="1" applyAlignment="1">
      <alignment horizontal="right" vertical="center"/>
    </xf>
    <xf numFmtId="2" fontId="8" fillId="2" borderId="3" xfId="0" applyNumberFormat="1" applyFont="1" applyFill="1" applyBorder="1" applyAlignment="1">
      <alignment shrinkToFit="1"/>
    </xf>
    <xf numFmtId="166" fontId="27" fillId="0" borderId="15" xfId="0" applyNumberFormat="1" applyFont="1" applyBorder="1" applyAlignment="1">
      <alignment shrinkToFit="1"/>
    </xf>
    <xf numFmtId="165" fontId="8" fillId="2" borderId="41" xfId="0" applyNumberFormat="1" applyFont="1" applyFill="1" applyBorder="1"/>
    <xf numFmtId="2" fontId="8" fillId="2" borderId="15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Alignment="1">
      <alignment horizontal="right"/>
    </xf>
    <xf numFmtId="165" fontId="8" fillId="2" borderId="4" xfId="0" applyNumberFormat="1" applyFont="1" applyFill="1" applyBorder="1" applyAlignment="1">
      <alignment horizontal="center" vertical="center" shrinkToFit="1"/>
    </xf>
    <xf numFmtId="165" fontId="13" fillId="2" borderId="38" xfId="0" applyNumberFormat="1" applyFont="1" applyFill="1" applyBorder="1" applyAlignment="1">
      <alignment shrinkToFit="1"/>
    </xf>
    <xf numFmtId="165" fontId="29" fillId="2" borderId="38" xfId="0" applyNumberFormat="1" applyFont="1" applyFill="1" applyBorder="1" applyAlignment="1">
      <alignment shrinkToFit="1"/>
    </xf>
    <xf numFmtId="165" fontId="13" fillId="2" borderId="11" xfId="0" applyNumberFormat="1" applyFont="1" applyFill="1" applyBorder="1" applyAlignment="1">
      <alignment shrinkToFit="1"/>
    </xf>
    <xf numFmtId="165" fontId="29" fillId="2" borderId="11" xfId="0" applyNumberFormat="1" applyFont="1" applyFill="1" applyBorder="1" applyAlignment="1">
      <alignment shrinkToFit="1"/>
    </xf>
    <xf numFmtId="165" fontId="11" fillId="2" borderId="0" xfId="0" applyNumberFormat="1" applyFont="1" applyFill="1"/>
    <xf numFmtId="165" fontId="25" fillId="2" borderId="0" xfId="0" applyNumberFormat="1" applyFont="1" applyFill="1" applyAlignment="1">
      <alignment horizontal="left" wrapText="1"/>
    </xf>
    <xf numFmtId="165" fontId="12" fillId="2" borderId="89" xfId="0" applyNumberFormat="1" applyFont="1" applyFill="1" applyBorder="1" applyAlignment="1">
      <alignment horizontal="right"/>
    </xf>
    <xf numFmtId="165" fontId="12" fillId="2" borderId="90" xfId="0" applyNumberFormat="1" applyFont="1" applyFill="1" applyBorder="1" applyAlignment="1">
      <alignment horizontal="right"/>
    </xf>
    <xf numFmtId="165" fontId="12" fillId="2" borderId="60" xfId="0" applyNumberFormat="1" applyFont="1" applyFill="1" applyBorder="1" applyAlignment="1">
      <alignment horizontal="right"/>
    </xf>
    <xf numFmtId="165" fontId="13" fillId="2" borderId="35" xfId="0" applyNumberFormat="1" applyFont="1" applyFill="1" applyBorder="1" applyAlignment="1">
      <alignment vertical="center" wrapText="1" shrinkToFit="1"/>
    </xf>
    <xf numFmtId="165" fontId="13" fillId="2" borderId="37" xfId="0" applyNumberFormat="1" applyFont="1" applyFill="1" applyBorder="1" applyAlignment="1">
      <alignment vertical="center" wrapText="1" shrinkToFit="1"/>
    </xf>
    <xf numFmtId="165" fontId="12" fillId="2" borderId="20" xfId="0" applyNumberFormat="1" applyFont="1" applyFill="1" applyBorder="1" applyAlignment="1">
      <alignment horizontal="right"/>
    </xf>
    <xf numFmtId="165" fontId="12" fillId="2" borderId="91" xfId="0" applyNumberFormat="1" applyFont="1" applyFill="1" applyBorder="1" applyAlignment="1">
      <alignment horizontal="right"/>
    </xf>
    <xf numFmtId="165" fontId="12" fillId="2" borderId="7" xfId="0" applyNumberFormat="1" applyFont="1" applyFill="1" applyBorder="1" applyAlignment="1">
      <alignment horizontal="right"/>
    </xf>
    <xf numFmtId="165" fontId="12" fillId="2" borderId="63" xfId="0" applyNumberFormat="1" applyFont="1" applyFill="1" applyBorder="1" applyAlignment="1">
      <alignment horizontal="right"/>
    </xf>
    <xf numFmtId="165" fontId="13" fillId="2" borderId="51" xfId="0" applyNumberFormat="1" applyFont="1" applyFill="1" applyBorder="1" applyAlignment="1">
      <alignment vertical="center" wrapText="1" shrinkToFit="1"/>
    </xf>
    <xf numFmtId="165" fontId="12" fillId="2" borderId="55" xfId="0" applyNumberFormat="1" applyFont="1" applyFill="1" applyBorder="1" applyAlignment="1">
      <alignment horizontal="right"/>
    </xf>
    <xf numFmtId="165" fontId="12" fillId="2" borderId="92" xfId="0" applyNumberFormat="1" applyFont="1" applyFill="1" applyBorder="1" applyAlignment="1">
      <alignment horizontal="right"/>
    </xf>
    <xf numFmtId="165" fontId="12" fillId="2" borderId="12" xfId="0" applyNumberFormat="1" applyFont="1" applyFill="1" applyBorder="1" applyAlignment="1">
      <alignment horizontal="right"/>
    </xf>
    <xf numFmtId="165" fontId="12" fillId="2" borderId="66" xfId="0" applyNumberFormat="1" applyFont="1" applyFill="1" applyBorder="1" applyAlignment="1">
      <alignment horizontal="right"/>
    </xf>
    <xf numFmtId="165" fontId="32" fillId="2" borderId="20" xfId="0" applyNumberFormat="1" applyFont="1" applyFill="1" applyBorder="1" applyAlignment="1">
      <alignment horizontal="center" shrinkToFit="1"/>
    </xf>
    <xf numFmtId="165" fontId="8" fillId="2" borderId="20" xfId="0" applyNumberFormat="1" applyFont="1" applyFill="1" applyBorder="1" applyAlignment="1">
      <alignment horizontal="right" vertical="center"/>
    </xf>
    <xf numFmtId="165" fontId="8" fillId="2" borderId="91" xfId="0" applyNumberFormat="1" applyFont="1" applyFill="1" applyBorder="1" applyAlignment="1">
      <alignment horizontal="right" vertical="center"/>
    </xf>
    <xf numFmtId="165" fontId="32" fillId="2" borderId="4" xfId="0" applyNumberFormat="1" applyFont="1" applyFill="1" applyBorder="1" applyAlignment="1">
      <alignment horizontal="center" shrinkToFit="1"/>
    </xf>
    <xf numFmtId="165" fontId="8" fillId="2" borderId="33" xfId="0" applyNumberFormat="1" applyFont="1" applyFill="1" applyBorder="1" applyAlignment="1">
      <alignment horizontal="right" vertical="center"/>
    </xf>
    <xf numFmtId="165" fontId="8" fillId="2" borderId="93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8" fillId="2" borderId="94" xfId="0" applyNumberFormat="1" applyFont="1" applyFill="1" applyBorder="1" applyAlignment="1">
      <alignment horizontal="right" vertical="center"/>
    </xf>
    <xf numFmtId="1" fontId="33" fillId="2" borderId="57" xfId="0" applyNumberFormat="1" applyFont="1" applyFill="1" applyBorder="1" applyAlignment="1">
      <alignment horizontal="center" shrinkToFit="1"/>
    </xf>
    <xf numFmtId="1" fontId="34" fillId="2" borderId="64" xfId="0" applyNumberFormat="1" applyFont="1" applyFill="1" applyBorder="1"/>
    <xf numFmtId="1" fontId="34" fillId="2" borderId="17" xfId="0" applyNumberFormat="1" applyFont="1" applyFill="1" applyBorder="1"/>
    <xf numFmtId="1" fontId="34" fillId="2" borderId="57" xfId="0" applyNumberFormat="1" applyFont="1" applyFill="1" applyBorder="1"/>
    <xf numFmtId="1" fontId="34" fillId="2" borderId="95" xfId="0" applyNumberFormat="1" applyFont="1" applyFill="1" applyBorder="1"/>
    <xf numFmtId="1" fontId="34" fillId="2" borderId="19" xfId="0" applyNumberFormat="1" applyFont="1" applyFill="1" applyBorder="1"/>
    <xf numFmtId="1" fontId="12" fillId="2" borderId="17" xfId="0" applyNumberFormat="1" applyFont="1" applyFill="1" applyBorder="1" applyAlignment="1">
      <alignment horizontal="right" vertical="center"/>
    </xf>
    <xf numFmtId="1" fontId="12" fillId="2" borderId="57" xfId="0" applyNumberFormat="1" applyFont="1" applyFill="1" applyBorder="1" applyAlignment="1">
      <alignment horizontal="right" vertical="center"/>
    </xf>
    <xf numFmtId="1" fontId="12" fillId="2" borderId="95" xfId="0" applyNumberFormat="1" applyFont="1" applyFill="1" applyBorder="1" applyAlignment="1">
      <alignment horizontal="right" vertical="center"/>
    </xf>
    <xf numFmtId="1" fontId="12" fillId="2" borderId="19" xfId="0" applyNumberFormat="1" applyFont="1" applyFill="1" applyBorder="1" applyAlignment="1">
      <alignment horizontal="right" vertical="center"/>
    </xf>
    <xf numFmtId="1" fontId="12" fillId="2" borderId="0" xfId="0" applyNumberFormat="1" applyFont="1" applyFill="1"/>
    <xf numFmtId="165" fontId="33" fillId="2" borderId="33" xfId="0" applyNumberFormat="1" applyFont="1" applyFill="1" applyBorder="1" applyAlignment="1">
      <alignment horizontal="center" shrinkToFit="1"/>
    </xf>
    <xf numFmtId="165" fontId="35" fillId="2" borderId="38" xfId="0" applyNumberFormat="1" applyFont="1" applyFill="1" applyBorder="1" applyAlignment="1">
      <alignment shrinkToFit="1"/>
    </xf>
    <xf numFmtId="165" fontId="35" fillId="2" borderId="11" xfId="0" applyNumberFormat="1" applyFont="1" applyFill="1" applyBorder="1" applyAlignment="1">
      <alignment shrinkToFit="1"/>
    </xf>
    <xf numFmtId="165" fontId="35" fillId="2" borderId="33" xfId="0" applyNumberFormat="1" applyFont="1" applyFill="1" applyBorder="1" applyAlignment="1">
      <alignment shrinkToFit="1"/>
    </xf>
    <xf numFmtId="165" fontId="35" fillId="2" borderId="93" xfId="0" applyNumberFormat="1" applyFont="1" applyFill="1" applyBorder="1" applyAlignment="1">
      <alignment shrinkToFit="1"/>
    </xf>
    <xf numFmtId="165" fontId="35" fillId="2" borderId="10" xfId="0" applyNumberFormat="1" applyFont="1" applyFill="1" applyBorder="1" applyAlignment="1">
      <alignment shrinkToFit="1"/>
    </xf>
    <xf numFmtId="165" fontId="34" fillId="2" borderId="11" xfId="0" applyNumberFormat="1" applyFont="1" applyFill="1" applyBorder="1" applyAlignment="1">
      <alignment shrinkToFit="1"/>
    </xf>
    <xf numFmtId="165" fontId="34" fillId="2" borderId="33" xfId="0" applyNumberFormat="1" applyFont="1" applyFill="1" applyBorder="1" applyAlignment="1">
      <alignment shrinkToFit="1"/>
    </xf>
    <xf numFmtId="165" fontId="34" fillId="2" borderId="93" xfId="0" applyNumberFormat="1" applyFont="1" applyFill="1" applyBorder="1" applyAlignment="1">
      <alignment shrinkToFit="1"/>
    </xf>
    <xf numFmtId="165" fontId="34" fillId="2" borderId="53" xfId="0" applyNumberFormat="1" applyFont="1" applyFill="1" applyBorder="1" applyAlignment="1">
      <alignment shrinkToFit="1"/>
    </xf>
    <xf numFmtId="165" fontId="12" fillId="2" borderId="0" xfId="0" applyNumberFormat="1" applyFont="1" applyFill="1"/>
    <xf numFmtId="165" fontId="34" fillId="2" borderId="38" xfId="0" applyNumberFormat="1" applyFont="1" applyFill="1" applyBorder="1" applyAlignment="1">
      <alignment horizontal="right" vertical="center"/>
    </xf>
    <xf numFmtId="165" fontId="34" fillId="2" borderId="11" xfId="0" applyNumberFormat="1" applyFont="1" applyFill="1" applyBorder="1" applyAlignment="1">
      <alignment horizontal="right" vertical="center"/>
    </xf>
    <xf numFmtId="165" fontId="34" fillId="2" borderId="33" xfId="0" applyNumberFormat="1" applyFont="1" applyFill="1" applyBorder="1" applyAlignment="1">
      <alignment horizontal="right" vertical="center"/>
    </xf>
    <xf numFmtId="165" fontId="34" fillId="2" borderId="93" xfId="0" applyNumberFormat="1" applyFont="1" applyFill="1" applyBorder="1" applyAlignment="1">
      <alignment horizontal="right" vertical="center"/>
    </xf>
    <xf numFmtId="165" fontId="34" fillId="2" borderId="10" xfId="0" applyNumberFormat="1" applyFont="1" applyFill="1" applyBorder="1" applyAlignment="1">
      <alignment horizontal="right" vertical="center"/>
    </xf>
    <xf numFmtId="165" fontId="12" fillId="2" borderId="11" xfId="0" applyNumberFormat="1" applyFont="1" applyFill="1" applyBorder="1" applyAlignment="1">
      <alignment horizontal="right" vertical="center"/>
    </xf>
    <xf numFmtId="165" fontId="12" fillId="2" borderId="33" xfId="0" applyNumberFormat="1" applyFont="1" applyFill="1" applyBorder="1" applyAlignment="1">
      <alignment horizontal="right" vertical="center"/>
    </xf>
    <xf numFmtId="165" fontId="12" fillId="2" borderId="93" xfId="0" applyNumberFormat="1" applyFont="1" applyFill="1" applyBorder="1" applyAlignment="1">
      <alignment horizontal="right" vertical="center"/>
    </xf>
    <xf numFmtId="165" fontId="12" fillId="2" borderId="53" xfId="0" applyNumberFormat="1" applyFont="1" applyFill="1" applyBorder="1" applyAlignment="1">
      <alignment horizontal="right" vertical="center"/>
    </xf>
    <xf numFmtId="1" fontId="34" fillId="2" borderId="38" xfId="0" applyNumberFormat="1" applyFont="1" applyFill="1" applyBorder="1" applyAlignment="1">
      <alignment horizontal="right" vertical="center"/>
    </xf>
    <xf numFmtId="1" fontId="34" fillId="2" borderId="11" xfId="0" applyNumberFormat="1" applyFont="1" applyFill="1" applyBorder="1" applyAlignment="1">
      <alignment horizontal="right" vertical="center"/>
    </xf>
    <xf numFmtId="1" fontId="34" fillId="2" borderId="33" xfId="0" applyNumberFormat="1" applyFont="1" applyFill="1" applyBorder="1" applyAlignment="1">
      <alignment horizontal="right" vertical="center"/>
    </xf>
    <xf numFmtId="1" fontId="34" fillId="2" borderId="93" xfId="0" applyNumberFormat="1" applyFont="1" applyFill="1" applyBorder="1" applyAlignment="1">
      <alignment horizontal="right" vertical="center"/>
    </xf>
    <xf numFmtId="1" fontId="34" fillId="2" borderId="10" xfId="0" applyNumberFormat="1" applyFont="1" applyFill="1" applyBorder="1" applyAlignment="1">
      <alignment horizontal="right" vertical="center"/>
    </xf>
    <xf numFmtId="1" fontId="12" fillId="2" borderId="33" xfId="0" applyNumberFormat="1" applyFont="1" applyFill="1" applyBorder="1" applyAlignment="1">
      <alignment horizontal="right" vertical="center"/>
    </xf>
    <xf numFmtId="1" fontId="12" fillId="2" borderId="93" xfId="0" applyNumberFormat="1" applyFont="1" applyFill="1" applyBorder="1" applyAlignment="1">
      <alignment horizontal="right" vertical="center"/>
    </xf>
    <xf numFmtId="1" fontId="12" fillId="2" borderId="53" xfId="0" applyNumberFormat="1" applyFont="1" applyFill="1" applyBorder="1" applyAlignment="1">
      <alignment horizontal="right" vertical="center"/>
    </xf>
    <xf numFmtId="1" fontId="12" fillId="2" borderId="11" xfId="0" applyNumberFormat="1" applyFont="1" applyFill="1" applyBorder="1" applyAlignment="1">
      <alignment horizontal="right" vertical="center"/>
    </xf>
    <xf numFmtId="2" fontId="34" fillId="2" borderId="22" xfId="0" applyNumberFormat="1" applyFont="1" applyFill="1" applyBorder="1" applyAlignment="1">
      <alignment vertical="center" textRotation="90" shrinkToFit="1"/>
    </xf>
    <xf numFmtId="2" fontId="13" fillId="2" borderId="43" xfId="0" applyNumberFormat="1" applyFont="1" applyFill="1" applyBorder="1" applyAlignment="1">
      <alignment vertical="center" textRotation="90" shrinkToFit="1"/>
    </xf>
    <xf numFmtId="2" fontId="34" fillId="2" borderId="46" xfId="0" applyNumberFormat="1" applyFont="1" applyFill="1" applyBorder="1" applyAlignment="1">
      <alignment horizontal="center" vertical="center" shrinkToFit="1"/>
    </xf>
    <xf numFmtId="2" fontId="34" fillId="2" borderId="40" xfId="0" applyNumberFormat="1" applyFont="1" applyFill="1" applyBorder="1"/>
    <xf numFmtId="2" fontId="34" fillId="2" borderId="3" xfId="0" applyNumberFormat="1" applyFont="1" applyFill="1" applyBorder="1"/>
    <xf numFmtId="2" fontId="34" fillId="2" borderId="4" xfId="0" applyNumberFormat="1" applyFont="1" applyFill="1" applyBorder="1" applyAlignment="1">
      <alignment horizontal="right" vertical="center"/>
    </xf>
    <xf numFmtId="2" fontId="34" fillId="2" borderId="94" xfId="0" applyNumberFormat="1" applyFont="1" applyFill="1" applyBorder="1" applyAlignment="1">
      <alignment horizontal="right" vertical="center"/>
    </xf>
    <xf numFmtId="2" fontId="34" fillId="2" borderId="15" xfId="0" applyNumberFormat="1" applyFont="1" applyFill="1" applyBorder="1" applyAlignment="1">
      <alignment horizontal="right" vertical="center"/>
    </xf>
    <xf numFmtId="2" fontId="34" fillId="2" borderId="3" xfId="0" applyNumberFormat="1" applyFont="1" applyFill="1" applyBorder="1" applyAlignment="1">
      <alignment horizontal="right" vertical="center"/>
    </xf>
    <xf numFmtId="2" fontId="34" fillId="2" borderId="4" xfId="0" applyNumberFormat="1" applyFont="1" applyFill="1" applyBorder="1"/>
    <xf numFmtId="2" fontId="34" fillId="2" borderId="94" xfId="0" applyNumberFormat="1" applyFont="1" applyFill="1" applyBorder="1"/>
    <xf numFmtId="2" fontId="34" fillId="2" borderId="15" xfId="0" applyNumberFormat="1" applyFont="1" applyFill="1" applyBorder="1"/>
    <xf numFmtId="2" fontId="34" fillId="2" borderId="75" xfId="0" applyNumberFormat="1" applyFont="1" applyFill="1" applyBorder="1" applyAlignment="1">
      <alignment horizontal="right" vertical="center"/>
    </xf>
    <xf numFmtId="2" fontId="34" fillId="2" borderId="0" xfId="0" applyNumberFormat="1" applyFont="1" applyFill="1"/>
    <xf numFmtId="1" fontId="8" fillId="2" borderId="57" xfId="0" applyNumberFormat="1" applyFont="1" applyFill="1" applyBorder="1" applyAlignment="1">
      <alignment horizontal="right" vertical="center"/>
    </xf>
    <xf numFmtId="1" fontId="8" fillId="2" borderId="95" xfId="0" applyNumberFormat="1" applyFont="1" applyFill="1" applyBorder="1" applyAlignment="1">
      <alignment horizontal="right" vertical="center"/>
    </xf>
    <xf numFmtId="165" fontId="32" fillId="2" borderId="33" xfId="0" applyNumberFormat="1" applyFont="1" applyFill="1" applyBorder="1" applyAlignment="1">
      <alignment horizontal="center" shrinkToFit="1"/>
    </xf>
    <xf numFmtId="165" fontId="24" fillId="2" borderId="54" xfId="0" applyNumberFormat="1" applyFont="1" applyFill="1" applyBorder="1" applyAlignment="1">
      <alignment horizontal="right"/>
    </xf>
    <xf numFmtId="165" fontId="24" fillId="2" borderId="31" xfId="0" applyNumberFormat="1" applyFont="1" applyFill="1" applyBorder="1" applyAlignment="1">
      <alignment horizontal="right"/>
    </xf>
    <xf numFmtId="165" fontId="24" fillId="2" borderId="58" xfId="0" applyNumberFormat="1" applyFont="1" applyFill="1" applyBorder="1" applyAlignment="1">
      <alignment horizontal="right"/>
    </xf>
    <xf numFmtId="165" fontId="24" fillId="2" borderId="96" xfId="0" applyNumberFormat="1" applyFont="1" applyFill="1" applyBorder="1" applyAlignment="1">
      <alignment horizontal="right"/>
    </xf>
    <xf numFmtId="165" fontId="24" fillId="2" borderId="34" xfId="0" applyNumberFormat="1" applyFont="1" applyFill="1" applyBorder="1" applyAlignment="1">
      <alignment horizontal="right"/>
    </xf>
    <xf numFmtId="165" fontId="24" fillId="2" borderId="73" xfId="0" applyNumberFormat="1" applyFont="1" applyFill="1" applyBorder="1" applyAlignment="1">
      <alignment horizontal="right"/>
    </xf>
    <xf numFmtId="1" fontId="32" fillId="2" borderId="33" xfId="0" applyNumberFormat="1" applyFont="1" applyFill="1" applyBorder="1" applyAlignment="1">
      <alignment horizontal="center" shrinkToFit="1"/>
    </xf>
    <xf numFmtId="1" fontId="8" fillId="2" borderId="20" xfId="0" applyNumberFormat="1" applyFont="1" applyFill="1" applyBorder="1" applyAlignment="1">
      <alignment horizontal="right" vertical="center"/>
    </xf>
    <xf numFmtId="1" fontId="8" fillId="2" borderId="91" xfId="0" applyNumberFormat="1" applyFont="1" applyFill="1" applyBorder="1" applyAlignment="1">
      <alignment horizontal="right" vertical="center"/>
    </xf>
    <xf numFmtId="2" fontId="24" fillId="2" borderId="33" xfId="0" applyNumberFormat="1" applyFont="1" applyFill="1" applyBorder="1" applyAlignment="1">
      <alignment horizontal="right" vertical="center"/>
    </xf>
    <xf numFmtId="2" fontId="24" fillId="2" borderId="93" xfId="0" applyNumberFormat="1" applyFont="1" applyFill="1" applyBorder="1" applyAlignment="1">
      <alignment horizontal="right" vertical="center"/>
    </xf>
    <xf numFmtId="2" fontId="24" fillId="2" borderId="10" xfId="0" applyNumberFormat="1" applyFont="1" applyFill="1" applyBorder="1" applyAlignment="1">
      <alignment horizontal="right" vertical="center"/>
    </xf>
    <xf numFmtId="2" fontId="24" fillId="2" borderId="11" xfId="0" applyNumberFormat="1" applyFont="1" applyFill="1" applyBorder="1" applyAlignment="1">
      <alignment horizontal="right" vertical="center"/>
    </xf>
    <xf numFmtId="2" fontId="24" fillId="2" borderId="53" xfId="0" applyNumberFormat="1" applyFont="1" applyFill="1" applyBorder="1" applyAlignment="1">
      <alignment horizontal="right" vertical="center"/>
    </xf>
    <xf numFmtId="1" fontId="8" fillId="2" borderId="33" xfId="0" applyNumberFormat="1" applyFont="1" applyFill="1" applyBorder="1" applyAlignment="1">
      <alignment horizontal="right" vertical="center"/>
    </xf>
    <xf numFmtId="1" fontId="8" fillId="2" borderId="93" xfId="0" applyNumberFormat="1" applyFont="1" applyFill="1" applyBorder="1" applyAlignment="1">
      <alignment horizontal="right" vertical="center"/>
    </xf>
    <xf numFmtId="165" fontId="25" fillId="2" borderId="33" xfId="0" applyNumberFormat="1" applyFont="1" applyFill="1" applyBorder="1" applyAlignment="1">
      <alignment horizontal="right" vertical="center"/>
    </xf>
    <xf numFmtId="165" fontId="25" fillId="2" borderId="93" xfId="0" applyNumberFormat="1" applyFont="1" applyFill="1" applyBorder="1" applyAlignment="1">
      <alignment horizontal="right" vertical="center"/>
    </xf>
    <xf numFmtId="165" fontId="25" fillId="2" borderId="10" xfId="0" applyNumberFormat="1" applyFont="1" applyFill="1" applyBorder="1" applyAlignment="1">
      <alignment horizontal="right" vertical="center"/>
    </xf>
    <xf numFmtId="1" fontId="24" fillId="2" borderId="6" xfId="0" applyNumberFormat="1" applyFont="1" applyFill="1" applyBorder="1" applyAlignment="1">
      <alignment horizontal="right" vertical="center"/>
    </xf>
    <xf numFmtId="1" fontId="24" fillId="2" borderId="91" xfId="0" applyNumberFormat="1" applyFont="1" applyFill="1" applyBorder="1" applyAlignment="1">
      <alignment horizontal="right" vertical="center"/>
    </xf>
    <xf numFmtId="1" fontId="24" fillId="2" borderId="7" xfId="0" applyNumberFormat="1" applyFont="1" applyFill="1" applyBorder="1" applyAlignment="1">
      <alignment horizontal="right" vertical="center"/>
    </xf>
    <xf numFmtId="166" fontId="24" fillId="2" borderId="33" xfId="0" applyNumberFormat="1" applyFont="1" applyFill="1" applyBorder="1" applyAlignment="1">
      <alignment horizontal="right" vertical="center"/>
    </xf>
    <xf numFmtId="166" fontId="24" fillId="2" borderId="93" xfId="0" applyNumberFormat="1" applyFont="1" applyFill="1" applyBorder="1" applyAlignment="1">
      <alignment horizontal="right" vertical="center"/>
    </xf>
    <xf numFmtId="166" fontId="24" fillId="2" borderId="10" xfId="0" applyNumberFormat="1" applyFont="1" applyFill="1" applyBorder="1" applyAlignment="1">
      <alignment horizontal="right" vertical="center"/>
    </xf>
    <xf numFmtId="166" fontId="24" fillId="2" borderId="53" xfId="0" applyNumberFormat="1" applyFont="1" applyFill="1" applyBorder="1" applyAlignment="1">
      <alignment horizontal="right" vertical="center"/>
    </xf>
    <xf numFmtId="1" fontId="32" fillId="2" borderId="4" xfId="0" applyNumberFormat="1" applyFont="1" applyFill="1" applyBorder="1" applyAlignment="1">
      <alignment horizontal="center" shrinkToFit="1"/>
    </xf>
    <xf numFmtId="1" fontId="34" fillId="2" borderId="33" xfId="0" applyNumberFormat="1" applyFont="1" applyFill="1" applyBorder="1" applyAlignment="1">
      <alignment horizontal="center" shrinkToFit="1"/>
    </xf>
    <xf numFmtId="1" fontId="34" fillId="2" borderId="36" xfId="0" applyNumberFormat="1" applyFont="1" applyFill="1" applyBorder="1" applyAlignment="1">
      <alignment horizontal="right" vertical="center"/>
    </xf>
    <xf numFmtId="1" fontId="34" fillId="2" borderId="8" xfId="0" applyNumberFormat="1" applyFont="1" applyFill="1" applyBorder="1" applyAlignment="1">
      <alignment horizontal="right" vertical="center"/>
    </xf>
    <xf numFmtId="1" fontId="34" fillId="2" borderId="20" xfId="0" applyNumberFormat="1" applyFont="1" applyFill="1" applyBorder="1" applyAlignment="1">
      <alignment horizontal="right" vertical="center"/>
    </xf>
    <xf numFmtId="1" fontId="34" fillId="2" borderId="91" xfId="0" applyNumberFormat="1" applyFont="1" applyFill="1" applyBorder="1" applyAlignment="1">
      <alignment horizontal="right" vertical="center"/>
    </xf>
    <xf numFmtId="1" fontId="34" fillId="2" borderId="7" xfId="0" applyNumberFormat="1" applyFont="1" applyFill="1" applyBorder="1" applyAlignment="1">
      <alignment horizontal="right" vertical="center"/>
    </xf>
    <xf numFmtId="1" fontId="34" fillId="2" borderId="0" xfId="0" applyNumberFormat="1" applyFont="1" applyFill="1"/>
    <xf numFmtId="165" fontId="34" fillId="2" borderId="38" xfId="0" applyNumberFormat="1" applyFont="1" applyFill="1" applyBorder="1" applyAlignment="1">
      <alignment shrinkToFit="1"/>
    </xf>
    <xf numFmtId="165" fontId="34" fillId="2" borderId="10" xfId="0" applyNumberFormat="1" applyFont="1" applyFill="1" applyBorder="1" applyAlignment="1">
      <alignment shrinkToFit="1"/>
    </xf>
    <xf numFmtId="165" fontId="12" fillId="2" borderId="38" xfId="0" applyNumberFormat="1" applyFont="1" applyFill="1" applyBorder="1" applyAlignment="1">
      <alignment horizontal="right" vertical="center"/>
    </xf>
    <xf numFmtId="165" fontId="12" fillId="2" borderId="10" xfId="0" applyNumberFormat="1" applyFont="1" applyFill="1" applyBorder="1" applyAlignment="1">
      <alignment horizontal="right" vertical="center"/>
    </xf>
    <xf numFmtId="1" fontId="12" fillId="2" borderId="38" xfId="0" applyNumberFormat="1" applyFont="1" applyFill="1" applyBorder="1" applyAlignment="1">
      <alignment horizontal="right" vertical="center"/>
    </xf>
    <xf numFmtId="1" fontId="12" fillId="2" borderId="10" xfId="0" applyNumberFormat="1" applyFont="1" applyFill="1" applyBorder="1" applyAlignment="1">
      <alignment horizontal="right" vertical="center"/>
    </xf>
    <xf numFmtId="2" fontId="34" fillId="2" borderId="40" xfId="0" applyNumberFormat="1" applyFont="1" applyFill="1" applyBorder="1" applyAlignment="1">
      <alignment horizontal="right" vertical="center"/>
    </xf>
    <xf numFmtId="165" fontId="24" fillId="2" borderId="33" xfId="0" applyNumberFormat="1" applyFont="1" applyFill="1" applyBorder="1" applyAlignment="1">
      <alignment horizontal="center" shrinkToFit="1"/>
    </xf>
    <xf numFmtId="2" fontId="24" fillId="2" borderId="97" xfId="0" applyNumberFormat="1" applyFont="1" applyFill="1" applyBorder="1" applyAlignment="1">
      <alignment shrinkToFit="1"/>
    </xf>
    <xf numFmtId="2" fontId="24" fillId="2" borderId="98" xfId="0" applyNumberFormat="1" applyFont="1" applyFill="1" applyBorder="1" applyAlignment="1">
      <alignment shrinkToFit="1"/>
    </xf>
    <xf numFmtId="2" fontId="24" fillId="2" borderId="99" xfId="0" applyNumberFormat="1" applyFont="1" applyFill="1" applyBorder="1" applyAlignment="1">
      <alignment shrinkToFit="1"/>
    </xf>
    <xf numFmtId="2" fontId="24" fillId="2" borderId="100" xfId="0" applyNumberFormat="1" applyFont="1" applyFill="1" applyBorder="1" applyAlignment="1">
      <alignment shrinkToFit="1"/>
    </xf>
    <xf numFmtId="2" fontId="24" fillId="2" borderId="101" xfId="0" applyNumberFormat="1" applyFont="1" applyFill="1" applyBorder="1" applyAlignment="1">
      <alignment shrinkToFit="1"/>
    </xf>
    <xf numFmtId="2" fontId="24" fillId="2" borderId="102" xfId="0" applyNumberFormat="1" applyFont="1" applyFill="1" applyBorder="1" applyAlignment="1">
      <alignment shrinkToFit="1"/>
    </xf>
    <xf numFmtId="165" fontId="24" fillId="2" borderId="0" xfId="0" applyNumberFormat="1" applyFont="1" applyFill="1"/>
    <xf numFmtId="165" fontId="8" fillId="2" borderId="55" xfId="0" applyNumberFormat="1" applyFont="1" applyFill="1" applyBorder="1" applyAlignment="1">
      <alignment horizontal="right" vertical="center"/>
    </xf>
    <xf numFmtId="165" fontId="8" fillId="2" borderId="92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 applyAlignment="1">
      <alignment horizontal="right" vertical="center"/>
    </xf>
    <xf numFmtId="2" fontId="8" fillId="2" borderId="33" xfId="0" applyNumberFormat="1" applyFont="1" applyFill="1" applyBorder="1" applyAlignment="1">
      <alignment horizontal="right" vertical="center"/>
    </xf>
    <xf numFmtId="2" fontId="8" fillId="2" borderId="93" xfId="0" applyNumberFormat="1" applyFont="1" applyFill="1" applyBorder="1" applyAlignment="1">
      <alignment horizontal="right" vertical="center"/>
    </xf>
    <xf numFmtId="2" fontId="8" fillId="2" borderId="10" xfId="0" applyNumberFormat="1" applyFont="1" applyFill="1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2" fontId="8" fillId="2" borderId="94" xfId="0" applyNumberFormat="1" applyFont="1" applyFill="1" applyBorder="1" applyAlignment="1">
      <alignment horizontal="right" vertical="center"/>
    </xf>
    <xf numFmtId="166" fontId="32" fillId="2" borderId="33" xfId="0" applyNumberFormat="1" applyFont="1" applyFill="1" applyBorder="1" applyAlignment="1">
      <alignment horizontal="center" shrinkToFit="1"/>
    </xf>
    <xf numFmtId="165" fontId="24" fillId="2" borderId="99" xfId="0" applyNumberFormat="1" applyFont="1" applyFill="1" applyBorder="1" applyAlignment="1">
      <alignment shrinkToFit="1"/>
    </xf>
    <xf numFmtId="165" fontId="24" fillId="2" borderId="100" xfId="0" applyNumberFormat="1" applyFont="1" applyFill="1" applyBorder="1" applyAlignment="1">
      <alignment shrinkToFit="1"/>
    </xf>
    <xf numFmtId="165" fontId="24" fillId="2" borderId="101" xfId="0" applyNumberFormat="1" applyFont="1" applyFill="1" applyBorder="1" applyAlignment="1">
      <alignment shrinkToFit="1"/>
    </xf>
    <xf numFmtId="165" fontId="24" fillId="2" borderId="98" xfId="0" applyNumberFormat="1" applyFont="1" applyFill="1" applyBorder="1" applyAlignment="1">
      <alignment shrinkToFit="1"/>
    </xf>
    <xf numFmtId="165" fontId="24" fillId="2" borderId="102" xfId="0" applyNumberFormat="1" applyFont="1" applyFill="1" applyBorder="1" applyAlignment="1">
      <alignment shrinkToFit="1"/>
    </xf>
    <xf numFmtId="165" fontId="8" fillId="2" borderId="66" xfId="0" applyNumberFormat="1" applyFont="1" applyFill="1" applyBorder="1" applyAlignment="1">
      <alignment horizontal="right" vertical="center"/>
    </xf>
    <xf numFmtId="1" fontId="24" fillId="2" borderId="20" xfId="0" applyNumberFormat="1" applyFont="1" applyFill="1" applyBorder="1" applyAlignment="1">
      <alignment horizontal="right" vertical="center"/>
    </xf>
    <xf numFmtId="1" fontId="24" fillId="2" borderId="63" xfId="0" applyNumberFormat="1" applyFont="1" applyFill="1" applyBorder="1" applyAlignment="1">
      <alignment horizontal="right" vertical="center"/>
    </xf>
    <xf numFmtId="165" fontId="24" fillId="2" borderId="38" xfId="0" applyNumberFormat="1" applyFont="1" applyFill="1" applyBorder="1" applyAlignment="1">
      <alignment horizontal="right" vertical="center"/>
    </xf>
    <xf numFmtId="165" fontId="24" fillId="2" borderId="11" xfId="0" applyNumberFormat="1" applyFont="1" applyFill="1" applyBorder="1" applyAlignment="1">
      <alignment horizontal="right" vertical="center"/>
    </xf>
    <xf numFmtId="165" fontId="24" fillId="2" borderId="33" xfId="0" applyNumberFormat="1" applyFont="1" applyFill="1" applyBorder="1" applyAlignment="1">
      <alignment horizontal="right" vertical="center"/>
    </xf>
    <xf numFmtId="165" fontId="24" fillId="2" borderId="93" xfId="0" applyNumberFormat="1" applyFont="1" applyFill="1" applyBorder="1" applyAlignment="1">
      <alignment horizontal="right" vertical="center"/>
    </xf>
    <xf numFmtId="165" fontId="24" fillId="2" borderId="10" xfId="0" applyNumberFormat="1" applyFont="1" applyFill="1" applyBorder="1" applyAlignment="1">
      <alignment horizontal="right" vertical="center"/>
    </xf>
    <xf numFmtId="165" fontId="24" fillId="2" borderId="40" xfId="0" applyNumberFormat="1" applyFont="1" applyFill="1" applyBorder="1" applyAlignment="1">
      <alignment horizontal="right" vertical="center"/>
    </xf>
    <xf numFmtId="165" fontId="24" fillId="2" borderId="3" xfId="0" applyNumberFormat="1" applyFont="1" applyFill="1" applyBorder="1" applyAlignment="1">
      <alignment horizontal="right" vertical="center"/>
    </xf>
    <xf numFmtId="165" fontId="24" fillId="2" borderId="4" xfId="0" applyNumberFormat="1" applyFont="1" applyFill="1" applyBorder="1" applyAlignment="1">
      <alignment horizontal="right" vertical="center"/>
    </xf>
    <xf numFmtId="165" fontId="24" fillId="2" borderId="94" xfId="0" applyNumberFormat="1" applyFont="1" applyFill="1" applyBorder="1" applyAlignment="1">
      <alignment horizontal="right" vertical="center"/>
    </xf>
    <xf numFmtId="165" fontId="24" fillId="2" borderId="15" xfId="0" applyNumberFormat="1" applyFont="1" applyFill="1" applyBorder="1" applyAlignment="1">
      <alignment horizontal="right" vertical="center"/>
    </xf>
    <xf numFmtId="165" fontId="24" fillId="2" borderId="75" xfId="0" applyNumberFormat="1" applyFont="1" applyFill="1" applyBorder="1" applyAlignment="1">
      <alignment horizontal="right" vertical="center"/>
    </xf>
    <xf numFmtId="165" fontId="24" fillId="2" borderId="53" xfId="0" applyNumberFormat="1" applyFont="1" applyFill="1" applyBorder="1" applyAlignment="1">
      <alignment horizontal="right" vertical="center"/>
    </xf>
    <xf numFmtId="166" fontId="8" fillId="2" borderId="33" xfId="0" applyNumberFormat="1" applyFont="1" applyFill="1" applyBorder="1" applyAlignment="1">
      <alignment horizontal="right" vertical="center"/>
    </xf>
    <xf numFmtId="166" fontId="8" fillId="2" borderId="93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166" fontId="8" fillId="2" borderId="53" xfId="0" applyNumberFormat="1" applyFont="1" applyFill="1" applyBorder="1" applyAlignment="1">
      <alignment horizontal="right" vertical="center"/>
    </xf>
    <xf numFmtId="165" fontId="11" fillId="2" borderId="38" xfId="0" applyNumberFormat="1" applyFont="1" applyFill="1" applyBorder="1" applyAlignment="1">
      <alignment horizontal="right" vertical="center"/>
    </xf>
    <xf numFmtId="165" fontId="11" fillId="2" borderId="11" xfId="0" applyNumberFormat="1" applyFont="1" applyFill="1" applyBorder="1" applyAlignment="1">
      <alignment horizontal="right" vertical="center"/>
    </xf>
    <xf numFmtId="165" fontId="11" fillId="2" borderId="33" xfId="0" applyNumberFormat="1" applyFont="1" applyFill="1" applyBorder="1" applyAlignment="1">
      <alignment horizontal="right" vertical="center"/>
    </xf>
    <xf numFmtId="165" fontId="11" fillId="2" borderId="93" xfId="0" applyNumberFormat="1" applyFont="1" applyFill="1" applyBorder="1" applyAlignment="1">
      <alignment horizontal="right" vertical="center"/>
    </xf>
    <xf numFmtId="165" fontId="11" fillId="2" borderId="10" xfId="0" applyNumberFormat="1" applyFont="1" applyFill="1" applyBorder="1" applyAlignment="1">
      <alignment horizontal="right" vertical="center"/>
    </xf>
    <xf numFmtId="165" fontId="11" fillId="2" borderId="53" xfId="0" applyNumberFormat="1" applyFont="1" applyFill="1" applyBorder="1" applyAlignment="1">
      <alignment horizontal="right" vertical="center"/>
    </xf>
    <xf numFmtId="166" fontId="8" fillId="2" borderId="4" xfId="0" applyNumberFormat="1" applyFont="1" applyFill="1" applyBorder="1" applyAlignment="1">
      <alignment horizontal="right" vertical="center"/>
    </xf>
    <xf numFmtId="166" fontId="8" fillId="2" borderId="94" xfId="0" applyNumberFormat="1" applyFont="1" applyFill="1" applyBorder="1" applyAlignment="1">
      <alignment horizontal="right" vertical="center"/>
    </xf>
    <xf numFmtId="166" fontId="8" fillId="2" borderId="15" xfId="0" applyNumberFormat="1" applyFont="1" applyFill="1" applyBorder="1" applyAlignment="1">
      <alignment horizontal="right" vertical="center"/>
    </xf>
    <xf numFmtId="166" fontId="8" fillId="2" borderId="75" xfId="0" applyNumberFormat="1" applyFont="1" applyFill="1" applyBorder="1" applyAlignment="1">
      <alignment horizontal="right" vertical="center"/>
    </xf>
    <xf numFmtId="165" fontId="32" fillId="2" borderId="55" xfId="0" applyNumberFormat="1" applyFont="1" applyFill="1" applyBorder="1" applyAlignment="1">
      <alignment horizontal="center" shrinkToFit="1"/>
    </xf>
    <xf numFmtId="1" fontId="8" fillId="2" borderId="55" xfId="0" applyNumberFormat="1" applyFont="1" applyFill="1" applyBorder="1" applyAlignment="1">
      <alignment horizontal="right" vertical="center"/>
    </xf>
    <xf numFmtId="1" fontId="8" fillId="2" borderId="92" xfId="0" applyNumberFormat="1" applyFont="1" applyFill="1" applyBorder="1" applyAlignment="1">
      <alignment horizontal="right" vertical="center"/>
    </xf>
    <xf numFmtId="1" fontId="32" fillId="2" borderId="20" xfId="0" applyNumberFormat="1" applyFont="1" applyFill="1" applyBorder="1" applyAlignment="1">
      <alignment horizontal="center" shrinkToFit="1"/>
    </xf>
    <xf numFmtId="165" fontId="13" fillId="2" borderId="33" xfId="0" applyNumberFormat="1" applyFont="1" applyFill="1" applyBorder="1" applyAlignment="1">
      <alignment shrinkToFit="1"/>
    </xf>
    <xf numFmtId="165" fontId="13" fillId="2" borderId="93" xfId="0" applyNumberFormat="1" applyFont="1" applyFill="1" applyBorder="1" applyAlignment="1">
      <alignment shrinkToFit="1"/>
    </xf>
    <xf numFmtId="165" fontId="13" fillId="2" borderId="10" xfId="0" applyNumberFormat="1" applyFont="1" applyFill="1" applyBorder="1" applyAlignment="1">
      <alignment shrinkToFit="1"/>
    </xf>
    <xf numFmtId="165" fontId="13" fillId="2" borderId="53" xfId="0" applyNumberFormat="1" applyFont="1" applyFill="1" applyBorder="1" applyAlignment="1">
      <alignment shrinkToFit="1"/>
    </xf>
    <xf numFmtId="165" fontId="29" fillId="2" borderId="33" xfId="0" applyNumberFormat="1" applyFont="1" applyFill="1" applyBorder="1" applyAlignment="1">
      <alignment shrinkToFit="1"/>
    </xf>
    <xf numFmtId="165" fontId="29" fillId="2" borderId="93" xfId="0" applyNumberFormat="1" applyFont="1" applyFill="1" applyBorder="1" applyAlignment="1">
      <alignment shrinkToFit="1"/>
    </xf>
    <xf numFmtId="165" fontId="29" fillId="2" borderId="10" xfId="0" applyNumberFormat="1" applyFont="1" applyFill="1" applyBorder="1" applyAlignment="1">
      <alignment shrinkToFit="1"/>
    </xf>
    <xf numFmtId="165" fontId="29" fillId="2" borderId="53" xfId="0" applyNumberFormat="1" applyFont="1" applyFill="1" applyBorder="1" applyAlignment="1">
      <alignment shrinkToFit="1"/>
    </xf>
    <xf numFmtId="1" fontId="8" fillId="2" borderId="4" xfId="0" applyNumberFormat="1" applyFont="1" applyFill="1" applyBorder="1" applyAlignment="1">
      <alignment horizontal="right" vertical="center"/>
    </xf>
    <xf numFmtId="1" fontId="8" fillId="2" borderId="94" xfId="0" applyNumberFormat="1" applyFont="1" applyFill="1" applyBorder="1" applyAlignment="1">
      <alignment horizontal="right" vertical="center"/>
    </xf>
    <xf numFmtId="164" fontId="34" fillId="2" borderId="22" xfId="0" applyNumberFormat="1" applyFont="1" applyFill="1" applyBorder="1" applyAlignment="1">
      <alignment vertical="center" textRotation="90" shrinkToFit="1"/>
    </xf>
    <xf numFmtId="164" fontId="13" fillId="2" borderId="43" xfId="0" applyNumberFormat="1" applyFont="1" applyFill="1" applyBorder="1" applyAlignment="1">
      <alignment vertical="center" shrinkToFit="1"/>
    </xf>
    <xf numFmtId="164" fontId="24" fillId="2" borderId="46" xfId="0" applyNumberFormat="1" applyFont="1" applyFill="1" applyBorder="1" applyAlignment="1">
      <alignment horizontal="center" vertical="center" shrinkToFit="1"/>
    </xf>
    <xf numFmtId="2" fontId="24" fillId="2" borderId="62" xfId="0" applyNumberFormat="1" applyFont="1" applyFill="1" applyBorder="1" applyAlignment="1">
      <alignment horizontal="right" vertical="center"/>
    </xf>
    <xf numFmtId="2" fontId="24" fillId="2" borderId="76" xfId="0" applyNumberFormat="1" applyFont="1" applyFill="1" applyBorder="1" applyAlignment="1">
      <alignment horizontal="right" vertical="center"/>
    </xf>
    <xf numFmtId="2" fontId="24" fillId="2" borderId="88" xfId="0" applyNumberFormat="1" applyFont="1" applyFill="1" applyBorder="1" applyAlignment="1">
      <alignment horizontal="right" vertical="center"/>
    </xf>
    <xf numFmtId="2" fontId="24" fillId="2" borderId="103" xfId="0" applyNumberFormat="1" applyFont="1" applyFill="1" applyBorder="1" applyAlignment="1">
      <alignment horizontal="right" vertical="center"/>
    </xf>
    <xf numFmtId="2" fontId="24" fillId="2" borderId="87" xfId="0" applyNumberFormat="1" applyFont="1" applyFill="1" applyBorder="1" applyAlignment="1">
      <alignment horizontal="right" vertical="center"/>
    </xf>
    <xf numFmtId="2" fontId="24" fillId="2" borderId="70" xfId="0" applyNumberFormat="1" applyFont="1" applyFill="1" applyBorder="1" applyAlignment="1">
      <alignment horizontal="right" vertical="center"/>
    </xf>
    <xf numFmtId="164" fontId="24" fillId="2" borderId="0" xfId="0" applyNumberFormat="1" applyFont="1" applyFill="1"/>
    <xf numFmtId="2" fontId="8" fillId="2" borderId="53" xfId="0" applyNumberFormat="1" applyFont="1" applyFill="1" applyBorder="1" applyAlignment="1">
      <alignment horizontal="right" vertical="center"/>
    </xf>
    <xf numFmtId="165" fontId="24" fillId="2" borderId="38" xfId="0" applyNumberFormat="1" applyFont="1" applyFill="1" applyBorder="1" applyAlignment="1">
      <alignment shrinkToFit="1"/>
    </xf>
    <xf numFmtId="165" fontId="24" fillId="2" borderId="11" xfId="0" applyNumberFormat="1" applyFont="1" applyFill="1" applyBorder="1" applyAlignment="1">
      <alignment shrinkToFit="1"/>
    </xf>
    <xf numFmtId="165" fontId="24" fillId="2" borderId="33" xfId="0" applyNumberFormat="1" applyFont="1" applyFill="1" applyBorder="1" applyAlignment="1">
      <alignment shrinkToFit="1"/>
    </xf>
    <xf numFmtId="165" fontId="24" fillId="2" borderId="93" xfId="0" applyNumberFormat="1" applyFont="1" applyFill="1" applyBorder="1" applyAlignment="1">
      <alignment shrinkToFit="1"/>
    </xf>
    <xf numFmtId="165" fontId="24" fillId="2" borderId="10" xfId="0" applyNumberFormat="1" applyFont="1" applyFill="1" applyBorder="1" applyAlignment="1">
      <alignment shrinkToFit="1"/>
    </xf>
    <xf numFmtId="165" fontId="24" fillId="2" borderId="53" xfId="0" applyNumberFormat="1" applyFont="1" applyFill="1" applyBorder="1" applyAlignment="1">
      <alignment shrinkToFit="1"/>
    </xf>
    <xf numFmtId="165" fontId="25" fillId="2" borderId="40" xfId="0" applyNumberFormat="1" applyFont="1" applyFill="1" applyBorder="1" applyAlignment="1">
      <alignment shrinkToFit="1"/>
    </xf>
    <xf numFmtId="165" fontId="25" fillId="2" borderId="3" xfId="0" applyNumberFormat="1" applyFont="1" applyFill="1" applyBorder="1" applyAlignment="1">
      <alignment shrinkToFit="1"/>
    </xf>
    <xf numFmtId="165" fontId="25" fillId="2" borderId="4" xfId="0" applyNumberFormat="1" applyFont="1" applyFill="1" applyBorder="1" applyAlignment="1">
      <alignment shrinkToFit="1"/>
    </xf>
    <xf numFmtId="165" fontId="25" fillId="2" borderId="94" xfId="0" applyNumberFormat="1" applyFont="1" applyFill="1" applyBorder="1" applyAlignment="1">
      <alignment shrinkToFit="1"/>
    </xf>
    <xf numFmtId="165" fontId="25" fillId="2" borderId="15" xfId="0" applyNumberFormat="1" applyFont="1" applyFill="1" applyBorder="1" applyAlignment="1">
      <alignment shrinkToFit="1"/>
    </xf>
    <xf numFmtId="165" fontId="25" fillId="2" borderId="75" xfId="0" applyNumberFormat="1" applyFont="1" applyFill="1" applyBorder="1" applyAlignment="1">
      <alignment shrinkToFit="1"/>
    </xf>
    <xf numFmtId="165" fontId="34" fillId="2" borderId="0" xfId="0" applyNumberFormat="1" applyFont="1" applyFill="1" applyBorder="1" applyAlignment="1">
      <alignment horizontal="center" vertical="center" textRotation="90" shrinkToFit="1"/>
    </xf>
    <xf numFmtId="164" fontId="13" fillId="2" borderId="0" xfId="0" applyNumberFormat="1" applyFont="1" applyFill="1" applyBorder="1" applyAlignment="1">
      <alignment horizontal="center" vertical="center" textRotation="90" shrinkToFit="1"/>
    </xf>
    <xf numFmtId="165" fontId="32" fillId="2" borderId="0" xfId="0" applyNumberFormat="1" applyFont="1" applyFill="1" applyBorder="1" applyAlignment="1">
      <alignment horizontal="center" shrinkToFit="1"/>
    </xf>
    <xf numFmtId="165" fontId="25" fillId="2" borderId="0" xfId="0" applyNumberFormat="1" applyFont="1" applyFill="1" applyBorder="1" applyAlignment="1">
      <alignment horizontal="left" vertical="center" wrapText="1" shrinkToFit="1"/>
    </xf>
    <xf numFmtId="165" fontId="24" fillId="2" borderId="0" xfId="0" applyNumberFormat="1" applyFont="1" applyFill="1" applyBorder="1"/>
    <xf numFmtId="165" fontId="24" fillId="2" borderId="0" xfId="0" applyNumberFormat="1" applyFont="1" applyFill="1" applyBorder="1" applyAlignment="1">
      <alignment horizontal="left" wrapText="1"/>
    </xf>
    <xf numFmtId="165" fontId="24" fillId="2" borderId="0" xfId="0" applyNumberFormat="1" applyFont="1" applyFill="1" applyBorder="1" applyAlignment="1">
      <alignment horizontal="right"/>
    </xf>
    <xf numFmtId="165" fontId="6" fillId="2" borderId="11" xfId="0" applyNumberFormat="1" applyFont="1" applyFill="1" applyBorder="1"/>
    <xf numFmtId="165" fontId="11" fillId="2" borderId="11" xfId="0" applyNumberFormat="1" applyFont="1" applyFill="1" applyBorder="1"/>
    <xf numFmtId="0" fontId="36" fillId="2" borderId="0" xfId="0" applyFont="1" applyFill="1" applyAlignment="1">
      <alignment horizontal="center" vertical="center"/>
    </xf>
    <xf numFmtId="166" fontId="3" fillId="2" borderId="0" xfId="0" applyNumberFormat="1" applyFont="1" applyFill="1"/>
    <xf numFmtId="0" fontId="10" fillId="2" borderId="0" xfId="0" applyFont="1" applyFill="1"/>
    <xf numFmtId="166" fontId="0" fillId="2" borderId="0" xfId="0" applyNumberFormat="1" applyFill="1"/>
    <xf numFmtId="0" fontId="0" fillId="2" borderId="0" xfId="0" applyFill="1" applyAlignment="1">
      <alignment horizontal="left" wrapText="1"/>
    </xf>
    <xf numFmtId="1" fontId="1" fillId="2" borderId="11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right"/>
    </xf>
    <xf numFmtId="0" fontId="14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82" xfId="2" applyFont="1" applyFill="1" applyBorder="1" applyAlignment="1">
      <alignment horizontal="left"/>
    </xf>
    <xf numFmtId="0" fontId="1" fillId="2" borderId="83" xfId="2" applyFont="1" applyFill="1" applyBorder="1" applyAlignment="1">
      <alignment horizontal="left"/>
    </xf>
    <xf numFmtId="0" fontId="16" fillId="2" borderId="0" xfId="1" applyFont="1" applyFill="1" applyAlignment="1">
      <alignment horizontal="center" vertical="center"/>
    </xf>
    <xf numFmtId="0" fontId="1" fillId="2" borderId="80" xfId="2" applyFont="1" applyFill="1" applyBorder="1" applyAlignment="1">
      <alignment horizontal="center"/>
    </xf>
    <xf numFmtId="0" fontId="1" fillId="2" borderId="34" xfId="2" applyFont="1" applyFill="1" applyBorder="1" applyAlignment="1">
      <alignment horizontal="center"/>
    </xf>
    <xf numFmtId="0" fontId="1" fillId="2" borderId="78" xfId="2" applyFont="1" applyFill="1" applyBorder="1" applyAlignment="1">
      <alignment horizontal="center"/>
    </xf>
    <xf numFmtId="0" fontId="1" fillId="2" borderId="81" xfId="2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61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2" fillId="0" borderId="67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 textRotation="90"/>
    </xf>
    <xf numFmtId="0" fontId="23" fillId="0" borderId="31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/>
    </xf>
    <xf numFmtId="1" fontId="34" fillId="2" borderId="47" xfId="0" applyNumberFormat="1" applyFont="1" applyFill="1" applyBorder="1" applyAlignment="1">
      <alignment horizontal="center" vertical="center" textRotation="90" shrinkToFit="1"/>
    </xf>
    <xf numFmtId="1" fontId="34" fillId="2" borderId="56" xfId="0" applyNumberFormat="1" applyFont="1" applyFill="1" applyBorder="1" applyAlignment="1">
      <alignment horizontal="center" vertical="center" textRotation="90" shrinkToFit="1"/>
    </xf>
    <xf numFmtId="1" fontId="34" fillId="2" borderId="5" xfId="0" applyNumberFormat="1" applyFont="1" applyFill="1" applyBorder="1" applyAlignment="1">
      <alignment horizontal="center" vertical="center" textRotation="90" shrinkToFit="1"/>
    </xf>
    <xf numFmtId="1" fontId="25" fillId="2" borderId="67" xfId="0" applyNumberFormat="1" applyFont="1" applyFill="1" applyBorder="1" applyAlignment="1">
      <alignment horizontal="left" vertical="center" wrapText="1" shrinkToFit="1"/>
    </xf>
    <xf numFmtId="1" fontId="25" fillId="2" borderId="35" xfId="0" applyNumberFormat="1" applyFont="1" applyFill="1" applyBorder="1" applyAlignment="1">
      <alignment horizontal="left" vertical="center" wrapText="1" shrinkToFit="1"/>
    </xf>
    <xf numFmtId="1" fontId="25" fillId="2" borderId="68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right"/>
    </xf>
    <xf numFmtId="1" fontId="13" fillId="2" borderId="49" xfId="0" applyNumberFormat="1" applyFont="1" applyFill="1" applyBorder="1" applyAlignment="1">
      <alignment horizontal="center" vertical="center" textRotation="90" shrinkToFit="1"/>
    </xf>
    <xf numFmtId="1" fontId="13" fillId="2" borderId="31" xfId="0" applyNumberFormat="1" applyFont="1" applyFill="1" applyBorder="1" applyAlignment="1">
      <alignment horizontal="center" vertical="center" textRotation="90" shrinkToFit="1"/>
    </xf>
    <xf numFmtId="1" fontId="13" fillId="2" borderId="76" xfId="0" applyNumberFormat="1" applyFont="1" applyFill="1" applyBorder="1" applyAlignment="1">
      <alignment horizontal="center" vertical="center" textRotation="90" shrinkToFit="1"/>
    </xf>
    <xf numFmtId="1" fontId="25" fillId="2" borderId="47" xfId="0" applyNumberFormat="1" applyFont="1" applyFill="1" applyBorder="1" applyAlignment="1">
      <alignment horizontal="left" vertical="center" wrapText="1" shrinkToFit="1"/>
    </xf>
    <xf numFmtId="1" fontId="25" fillId="2" borderId="56" xfId="0" applyNumberFormat="1" applyFont="1" applyFill="1" applyBorder="1" applyAlignment="1">
      <alignment horizontal="left" vertical="center" wrapText="1" shrinkToFit="1"/>
    </xf>
    <xf numFmtId="1" fontId="25" fillId="2" borderId="5" xfId="0" applyNumberFormat="1" applyFont="1" applyFill="1" applyBorder="1" applyAlignment="1">
      <alignment horizontal="left" vertical="center" wrapText="1" shrinkToFit="1"/>
    </xf>
    <xf numFmtId="1" fontId="12" fillId="2" borderId="71" xfId="0" applyNumberFormat="1" applyFont="1" applyFill="1" applyBorder="1" applyAlignment="1">
      <alignment horizontal="center" vertical="center" textRotation="90" shrinkToFit="1"/>
    </xf>
    <xf numFmtId="1" fontId="12" fillId="2" borderId="54" xfId="0" applyNumberFormat="1" applyFont="1" applyFill="1" applyBorder="1" applyAlignment="1">
      <alignment horizontal="center" vertical="center" textRotation="90" shrinkToFit="1"/>
    </xf>
    <xf numFmtId="1" fontId="12" fillId="2" borderId="62" xfId="0" applyNumberFormat="1" applyFont="1" applyFill="1" applyBorder="1" applyAlignment="1">
      <alignment horizontal="center" vertical="center" textRotation="90" shrinkToFit="1"/>
    </xf>
    <xf numFmtId="1" fontId="13" fillId="2" borderId="17" xfId="0" applyNumberFormat="1" applyFont="1" applyFill="1" applyBorder="1" applyAlignment="1">
      <alignment horizontal="center" vertical="center" textRotation="90" shrinkToFit="1"/>
    </xf>
    <xf numFmtId="1" fontId="34" fillId="2" borderId="47" xfId="0" applyNumberFormat="1" applyFont="1" applyFill="1" applyBorder="1" applyAlignment="1">
      <alignment horizontal="left" vertical="center" wrapText="1" shrinkToFit="1"/>
    </xf>
    <xf numFmtId="1" fontId="34" fillId="2" borderId="56" xfId="0" applyNumberFormat="1" applyFont="1" applyFill="1" applyBorder="1" applyAlignment="1">
      <alignment horizontal="left" vertical="center" wrapText="1" shrinkToFit="1"/>
    </xf>
    <xf numFmtId="1" fontId="34" fillId="2" borderId="5" xfId="0" applyNumberFormat="1" applyFont="1" applyFill="1" applyBorder="1" applyAlignment="1">
      <alignment horizontal="left" vertical="center" wrapText="1" shrinkToFit="1"/>
    </xf>
    <xf numFmtId="1" fontId="12" fillId="2" borderId="33" xfId="0" applyNumberFormat="1" applyFont="1" applyFill="1" applyBorder="1" applyAlignment="1">
      <alignment horizontal="center" vertical="center" shrinkToFit="1"/>
    </xf>
    <xf numFmtId="1" fontId="12" fillId="2" borderId="53" xfId="0" applyNumberFormat="1" applyFont="1" applyFill="1" applyBorder="1" applyAlignment="1">
      <alignment horizontal="center" vertical="center" shrinkToFit="1"/>
    </xf>
    <xf numFmtId="1" fontId="12" fillId="2" borderId="4" xfId="0" applyNumberFormat="1" applyFont="1" applyFill="1" applyBorder="1" applyAlignment="1">
      <alignment horizontal="center" vertical="center" shrinkToFit="1"/>
    </xf>
    <xf numFmtId="1" fontId="12" fillId="2" borderId="75" xfId="0" applyNumberFormat="1" applyFont="1" applyFill="1" applyBorder="1" applyAlignment="1">
      <alignment horizontal="center" vertical="center" shrinkToFit="1"/>
    </xf>
    <xf numFmtId="1" fontId="34" fillId="2" borderId="71" xfId="0" applyNumberFormat="1" applyFont="1" applyFill="1" applyBorder="1" applyAlignment="1">
      <alignment horizontal="center" vertical="center" textRotation="90" shrinkToFit="1"/>
    </xf>
    <xf numFmtId="1" fontId="34" fillId="2" borderId="54" xfId="0" applyNumberFormat="1" applyFont="1" applyFill="1" applyBorder="1" applyAlignment="1">
      <alignment horizontal="center" vertical="center" textRotation="90" shrinkToFit="1"/>
    </xf>
    <xf numFmtId="165" fontId="30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31" fillId="2" borderId="0" xfId="0" applyNumberFormat="1" applyFont="1" applyFill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3" fillId="2" borderId="67" xfId="0" applyNumberFormat="1" applyFont="1" applyFill="1" applyBorder="1" applyAlignment="1">
      <alignment vertical="center" wrapText="1" shrinkToFit="1"/>
    </xf>
    <xf numFmtId="165" fontId="13" fillId="2" borderId="59" xfId="0" applyNumberFormat="1" applyFont="1" applyFill="1" applyBorder="1" applyAlignment="1">
      <alignment vertical="center" wrapText="1" shrinkToFit="1"/>
    </xf>
    <xf numFmtId="165" fontId="13" fillId="2" borderId="60" xfId="0" applyNumberFormat="1" applyFont="1" applyFill="1" applyBorder="1" applyAlignment="1">
      <alignment vertical="center" wrapText="1" shrinkToFit="1"/>
    </xf>
    <xf numFmtId="165" fontId="13" fillId="2" borderId="68" xfId="0" applyNumberFormat="1" applyFont="1" applyFill="1" applyBorder="1" applyAlignment="1">
      <alignment vertical="center" wrapText="1" shrinkToFit="1"/>
    </xf>
    <xf numFmtId="165" fontId="13" fillId="2" borderId="69" xfId="0" applyNumberFormat="1" applyFont="1" applyFill="1" applyBorder="1" applyAlignment="1">
      <alignment vertical="center" wrapText="1" shrinkToFit="1"/>
    </xf>
    <xf numFmtId="165" fontId="13" fillId="2" borderId="70" xfId="0" applyNumberFormat="1" applyFont="1" applyFill="1" applyBorder="1" applyAlignment="1">
      <alignment vertical="center" wrapText="1" shrinkToFit="1"/>
    </xf>
    <xf numFmtId="165" fontId="29" fillId="2" borderId="47" xfId="0" applyNumberFormat="1" applyFont="1" applyFill="1" applyBorder="1" applyAlignment="1">
      <alignment horizontal="left" vertical="center" wrapText="1"/>
    </xf>
    <xf numFmtId="165" fontId="29" fillId="2" borderId="5" xfId="0" applyNumberFormat="1" applyFont="1" applyFill="1" applyBorder="1" applyAlignment="1">
      <alignment horizontal="left" vertical="center" wrapText="1"/>
    </xf>
    <xf numFmtId="165" fontId="12" fillId="2" borderId="45" xfId="0" applyNumberFormat="1" applyFont="1" applyFill="1" applyBorder="1" applyAlignment="1">
      <alignment horizontal="center" vertical="center" wrapText="1"/>
    </xf>
    <xf numFmtId="165" fontId="12" fillId="2" borderId="42" xfId="0" applyNumberFormat="1" applyFont="1" applyFill="1" applyBorder="1" applyAlignment="1">
      <alignment horizontal="center" vertical="center" wrapText="1"/>
    </xf>
    <xf numFmtId="165" fontId="12" fillId="2" borderId="74" xfId="0" applyNumberFormat="1" applyFont="1" applyFill="1" applyBorder="1" applyAlignment="1">
      <alignment horizontal="center" vertical="center" wrapText="1"/>
    </xf>
    <xf numFmtId="165" fontId="13" fillId="2" borderId="48" xfId="0" applyNumberFormat="1" applyFont="1" applyFill="1" applyBorder="1" applyAlignment="1">
      <alignment horizontal="center" vertical="center" wrapText="1" shrinkToFit="1"/>
    </xf>
    <xf numFmtId="165" fontId="13" fillId="2" borderId="87" xfId="0" applyNumberFormat="1" applyFont="1" applyFill="1" applyBorder="1" applyAlignment="1">
      <alignment horizontal="center" vertical="center" wrapText="1" shrinkToFit="1"/>
    </xf>
    <xf numFmtId="165" fontId="29" fillId="2" borderId="47" xfId="0" applyNumberFormat="1" applyFont="1" applyFill="1" applyBorder="1" applyAlignment="1">
      <alignment horizontal="center" vertical="center" wrapText="1"/>
    </xf>
    <xf numFmtId="165" fontId="29" fillId="2" borderId="5" xfId="0" applyNumberFormat="1" applyFont="1" applyFill="1" applyBorder="1" applyAlignment="1">
      <alignment horizontal="center" vertical="center" wrapText="1"/>
    </xf>
    <xf numFmtId="164" fontId="13" fillId="2" borderId="71" xfId="0" applyNumberFormat="1" applyFont="1" applyFill="1" applyBorder="1" applyAlignment="1">
      <alignment horizontal="center" vertical="center" textRotation="90" shrinkToFit="1"/>
    </xf>
    <xf numFmtId="164" fontId="13" fillId="2" borderId="54" xfId="0" applyNumberFormat="1" applyFont="1" applyFill="1" applyBorder="1" applyAlignment="1">
      <alignment horizontal="center" vertical="center" textRotation="90" shrinkToFit="1"/>
    </xf>
    <xf numFmtId="164" fontId="13" fillId="2" borderId="62" xfId="0" applyNumberFormat="1" applyFont="1" applyFill="1" applyBorder="1" applyAlignment="1">
      <alignment horizontal="center" vertical="center" textRotation="90" shrinkToFit="1"/>
    </xf>
    <xf numFmtId="165" fontId="12" fillId="2" borderId="67" xfId="0" applyNumberFormat="1" applyFont="1" applyFill="1" applyBorder="1" applyAlignment="1">
      <alignment textRotation="90" wrapText="1" shrinkToFit="1"/>
    </xf>
    <xf numFmtId="165" fontId="12" fillId="2" borderId="48" xfId="0" applyNumberFormat="1" applyFont="1" applyFill="1" applyBorder="1" applyAlignment="1">
      <alignment textRotation="90" wrapText="1" shrinkToFit="1"/>
    </xf>
    <xf numFmtId="165" fontId="12" fillId="2" borderId="68" xfId="0" applyNumberFormat="1" applyFont="1" applyFill="1" applyBorder="1" applyAlignment="1">
      <alignment textRotation="90" wrapText="1" shrinkToFit="1"/>
    </xf>
    <xf numFmtId="165" fontId="12" fillId="2" borderId="87" xfId="0" applyNumberFormat="1" applyFont="1" applyFill="1" applyBorder="1" applyAlignment="1">
      <alignment textRotation="90" wrapText="1" shrinkToFit="1"/>
    </xf>
    <xf numFmtId="165" fontId="29" fillId="2" borderId="67" xfId="0" applyNumberFormat="1" applyFont="1" applyFill="1" applyBorder="1" applyAlignment="1">
      <alignment horizontal="left" vertical="center" wrapText="1" shrinkToFit="1"/>
    </xf>
    <xf numFmtId="165" fontId="29" fillId="2" borderId="68" xfId="0" applyNumberFormat="1" applyFont="1" applyFill="1" applyBorder="1" applyAlignment="1">
      <alignment horizontal="left" vertical="center" wrapText="1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20" fillId="2" borderId="67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33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 vertical="center" wrapText="1"/>
    </xf>
    <xf numFmtId="1" fontId="1" fillId="2" borderId="58" xfId="0" applyNumberFormat="1" applyFont="1" applyFill="1" applyBorder="1" applyAlignment="1">
      <alignment horizontal="center" vertical="center" wrapText="1"/>
    </xf>
    <xf numFmtId="1" fontId="1" fillId="2" borderId="57" xfId="0" applyNumberFormat="1" applyFont="1" applyFill="1" applyBorder="1" applyAlignment="1">
      <alignment horizontal="center" vertical="center" wrapText="1"/>
    </xf>
    <xf numFmtId="1" fontId="6" fillId="2" borderId="55" xfId="0" applyNumberFormat="1" applyFont="1" applyFill="1" applyBorder="1" applyAlignment="1">
      <alignment horizontal="center" vertical="center"/>
    </xf>
    <xf numFmtId="1" fontId="6" fillId="2" borderId="57" xfId="0" applyNumberFormat="1" applyFont="1" applyFill="1" applyBorder="1" applyAlignment="1">
      <alignment horizontal="center" vertical="center"/>
    </xf>
    <xf numFmtId="1" fontId="6" fillId="2" borderId="55" xfId="0" applyNumberFormat="1" applyFont="1" applyFill="1" applyBorder="1" applyAlignment="1">
      <alignment horizontal="center" vertical="center" wrapText="1"/>
    </xf>
    <xf numFmtId="1" fontId="6" fillId="2" borderId="57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left" vertical="center" wrapText="1"/>
    </xf>
    <xf numFmtId="1" fontId="6" fillId="2" borderId="17" xfId="0" applyNumberFormat="1" applyFont="1" applyFill="1" applyBorder="1" applyAlignment="1">
      <alignment horizontal="left" vertical="center" wrapText="1"/>
    </xf>
    <xf numFmtId="1" fontId="3" fillId="2" borderId="13" xfId="0" applyNumberFormat="1" applyFont="1" applyFill="1" applyBorder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left" vertical="center" wrapText="1"/>
    </xf>
    <xf numFmtId="1" fontId="3" fillId="2" borderId="31" xfId="0" applyNumberFormat="1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3" fillId="2" borderId="33" xfId="0" applyNumberFormat="1" applyFont="1" applyFill="1" applyBorder="1" applyAlignment="1">
      <alignment horizontal="center" vertical="center"/>
    </xf>
    <xf numFmtId="1" fontId="3" fillId="2" borderId="72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 wrapText="1"/>
    </xf>
    <xf numFmtId="1" fontId="3" fillId="2" borderId="72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3;&#1069;&#1057;\&#1075;&#1086;&#1088;&#1101;&#1083;&#1077;&#1082;&#1090;&#1088;&#1086;&#1089;&#1077;&#1090;&#1100;\&#1056;&#1077;&#1078;&#1080;&#1084;&#1085;&#1099;&#1081;%20&#1076;&#1077;&#1085;&#1100;\2023%20&#1083;&#1077;&#1090;&#1086;\&#1088;&#1072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отоколы"/>
      <sheetName val="Приложение №2"/>
      <sheetName val="Приложение №3"/>
      <sheetName val="Приложение №4"/>
      <sheetName val="Приложение №5 Коминтерновская"/>
      <sheetName val="Приложение №6"/>
      <sheetName val="нагрузки АЧР"/>
      <sheetName val="Ведомость"/>
      <sheetName val="ТНС абоненты "/>
      <sheetName val="Лист2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2948.6770000000001</v>
          </cell>
          <cell r="F7">
            <v>2948.7392083333334</v>
          </cell>
          <cell r="G7">
            <v>2948.7972083333334</v>
          </cell>
          <cell r="H7">
            <v>2948.8516041666667</v>
          </cell>
          <cell r="I7">
            <v>2948.9038541666669</v>
          </cell>
          <cell r="J7">
            <v>2948.9541041666666</v>
          </cell>
          <cell r="K7">
            <v>2949.0043958333331</v>
          </cell>
          <cell r="L7">
            <v>2949.0567083333331</v>
          </cell>
          <cell r="M7">
            <v>2949.1202916666666</v>
          </cell>
          <cell r="N7">
            <v>2949.1914375000001</v>
          </cell>
          <cell r="O7">
            <v>2949.2710416666669</v>
          </cell>
          <cell r="P7">
            <v>2949.3571458333336</v>
          </cell>
          <cell r="Q7">
            <v>2949.444854166667</v>
          </cell>
          <cell r="R7">
            <v>2949.5353541666668</v>
          </cell>
          <cell r="S7">
            <v>2949.62925</v>
          </cell>
          <cell r="T7">
            <v>2949.7194583333335</v>
          </cell>
          <cell r="U7">
            <v>2949.8112500000002</v>
          </cell>
          <cell r="V7">
            <v>2949.901166666667</v>
          </cell>
          <cell r="W7">
            <v>2949.9911458333336</v>
          </cell>
          <cell r="X7">
            <v>2950.0791666666669</v>
          </cell>
          <cell r="Y7">
            <v>2950.1662291666667</v>
          </cell>
          <cell r="Z7">
            <v>2950.254625</v>
          </cell>
          <cell r="AA7">
            <v>2950.3454166666666</v>
          </cell>
          <cell r="AB7">
            <v>2950.4279166666665</v>
          </cell>
          <cell r="AC7">
            <v>2950.5006041666666</v>
          </cell>
        </row>
        <row r="9">
          <cell r="E9">
            <v>5250.0610000000006</v>
          </cell>
          <cell r="F9">
            <v>5250.2143125000002</v>
          </cell>
          <cell r="G9">
            <v>5250.3580416666673</v>
          </cell>
          <cell r="H9">
            <v>5250.4940625000008</v>
          </cell>
          <cell r="I9">
            <v>5250.6280208333337</v>
          </cell>
          <cell r="J9">
            <v>5250.7586458333335</v>
          </cell>
          <cell r="K9">
            <v>5250.8898958333339</v>
          </cell>
          <cell r="L9">
            <v>5251.0332291666673</v>
          </cell>
          <cell r="M9">
            <v>5251.2040000000006</v>
          </cell>
          <cell r="N9">
            <v>5251.3995208333336</v>
          </cell>
          <cell r="O9">
            <v>5251.6109166666665</v>
          </cell>
          <cell r="P9">
            <v>5251.8358958333329</v>
          </cell>
          <cell r="Q9">
            <v>5252.0581458333327</v>
          </cell>
          <cell r="R9">
            <v>5252.2846666666665</v>
          </cell>
          <cell r="S9">
            <v>5252.5068124999998</v>
          </cell>
          <cell r="T9">
            <v>5252.7278541666665</v>
          </cell>
          <cell r="U9">
            <v>5252.9460416666661</v>
          </cell>
          <cell r="V9">
            <v>5253.1602499999999</v>
          </cell>
          <cell r="W9">
            <v>5253.3689583333335</v>
          </cell>
          <cell r="X9">
            <v>5253.5690624999997</v>
          </cell>
          <cell r="Y9">
            <v>5253.7630833333333</v>
          </cell>
          <cell r="Z9">
            <v>5253.9543333333331</v>
          </cell>
          <cell r="AA9">
            <v>5254.1474583333329</v>
          </cell>
          <cell r="AB9">
            <v>5254.3299374999997</v>
          </cell>
          <cell r="AC9">
            <v>5254.4992916666661</v>
          </cell>
        </row>
        <row r="11">
          <cell r="E11">
            <v>614.50800000000004</v>
          </cell>
          <cell r="F11">
            <v>614.59550000000002</v>
          </cell>
          <cell r="G11">
            <v>614.62180555555562</v>
          </cell>
          <cell r="H11">
            <v>614.70100000000002</v>
          </cell>
          <cell r="I11">
            <v>614.74719444444452</v>
          </cell>
          <cell r="J11">
            <v>614.80200000000002</v>
          </cell>
          <cell r="K11">
            <v>614.87188888888886</v>
          </cell>
          <cell r="L11">
            <v>614.89300000000003</v>
          </cell>
          <cell r="M11">
            <v>614.97438888888894</v>
          </cell>
          <cell r="N11">
            <v>615.005</v>
          </cell>
          <cell r="O11">
            <v>615.005</v>
          </cell>
          <cell r="P11">
            <v>615.005</v>
          </cell>
          <cell r="Q11">
            <v>615.005</v>
          </cell>
          <cell r="R11">
            <v>615.005</v>
          </cell>
          <cell r="S11">
            <v>615.005</v>
          </cell>
          <cell r="T11">
            <v>615.005</v>
          </cell>
          <cell r="U11">
            <v>615.005</v>
          </cell>
          <cell r="V11">
            <v>615.005</v>
          </cell>
          <cell r="W11">
            <v>615.005</v>
          </cell>
          <cell r="X11">
            <v>615.005</v>
          </cell>
          <cell r="Y11">
            <v>615.005</v>
          </cell>
          <cell r="Z11">
            <v>615.005</v>
          </cell>
          <cell r="AA11">
            <v>615.08580555555557</v>
          </cell>
          <cell r="AB11">
            <v>615.15161111111115</v>
          </cell>
          <cell r="AC11">
            <v>615.17950000000008</v>
          </cell>
        </row>
        <row r="99">
          <cell r="E99">
            <v>8477.9599999999937</v>
          </cell>
          <cell r="F99">
            <v>8477.9999999999945</v>
          </cell>
          <cell r="G99">
            <v>8478.0299999999952</v>
          </cell>
          <cell r="H99">
            <v>8478.0699999999961</v>
          </cell>
          <cell r="I99">
            <v>8478.1199999999953</v>
          </cell>
          <cell r="J99">
            <v>8478.1599999999962</v>
          </cell>
          <cell r="K99">
            <v>8478.1999999999971</v>
          </cell>
          <cell r="L99">
            <v>8478.2299999999977</v>
          </cell>
          <cell r="M99">
            <v>8478.2699999999986</v>
          </cell>
          <cell r="N99">
            <v>8478.31</v>
          </cell>
          <cell r="O99">
            <v>8478.35</v>
          </cell>
          <cell r="P99">
            <v>8478.39</v>
          </cell>
          <cell r="Q99">
            <v>8478.43</v>
          </cell>
          <cell r="R99">
            <v>8478.48</v>
          </cell>
          <cell r="S99">
            <v>8478.51</v>
          </cell>
          <cell r="T99">
            <v>8478.56</v>
          </cell>
          <cell r="U99">
            <v>8478.6</v>
          </cell>
          <cell r="V99">
            <v>8478.65</v>
          </cell>
          <cell r="W99">
            <v>8478.69</v>
          </cell>
          <cell r="X99">
            <v>8478.73</v>
          </cell>
          <cell r="Y99">
            <v>8478.7800000000007</v>
          </cell>
          <cell r="Z99">
            <v>8478.84</v>
          </cell>
          <cell r="AA99">
            <v>8478.89</v>
          </cell>
          <cell r="AB99">
            <v>8478.94</v>
          </cell>
          <cell r="AC99">
            <v>8478.99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DE918-77A6-4CEF-AFC4-09E160BDBD1E}">
  <sheetPr>
    <pageSetUpPr fitToPage="1"/>
  </sheetPr>
  <dimension ref="A1:AD84"/>
  <sheetViews>
    <sheetView topLeftCell="A82" workbookViewId="0">
      <selection activeCell="B49" sqref="B49:I56"/>
    </sheetView>
  </sheetViews>
  <sheetFormatPr defaultRowHeight="14.4" x14ac:dyDescent="0.3"/>
  <cols>
    <col min="1" max="1" width="9.109375" style="164"/>
    <col min="2" max="2" width="10.6640625" style="28" customWidth="1"/>
    <col min="3" max="3" width="10.5546875" style="28" customWidth="1"/>
    <col min="4" max="4" width="9.109375" style="28"/>
    <col min="5" max="5" width="11.44140625" style="28" customWidth="1"/>
    <col min="6" max="6" width="10.6640625" style="28" customWidth="1"/>
    <col min="7" max="7" width="14.109375" style="28" customWidth="1"/>
    <col min="8" max="8" width="9.5546875" style="28" customWidth="1"/>
    <col min="9" max="9" width="14.33203125" style="28" customWidth="1"/>
    <col min="10" max="10" width="11.88671875" style="28" customWidth="1"/>
    <col min="11" max="13" width="9.109375" style="28"/>
    <col min="14" max="14" width="8.88671875" style="28" customWidth="1"/>
    <col min="15" max="15" width="9.109375" style="28"/>
    <col min="16" max="16" width="6.5546875" style="28" customWidth="1"/>
    <col min="17" max="17" width="9" style="28" customWidth="1"/>
    <col min="18" max="18" width="9.109375" style="28"/>
    <col min="19" max="19" width="11.109375" style="28" customWidth="1"/>
    <col min="20" max="20" width="7.88671875" style="28" customWidth="1"/>
    <col min="21" max="257" width="9.109375" style="28"/>
    <col min="258" max="258" width="7.44140625" style="28" customWidth="1"/>
    <col min="259" max="259" width="10.5546875" style="28" customWidth="1"/>
    <col min="260" max="260" width="9.109375" style="28"/>
    <col min="261" max="261" width="11.44140625" style="28" customWidth="1"/>
    <col min="262" max="262" width="10.6640625" style="28" customWidth="1"/>
    <col min="263" max="263" width="14.109375" style="28" customWidth="1"/>
    <col min="264" max="264" width="9.5546875" style="28" customWidth="1"/>
    <col min="265" max="265" width="11.6640625" style="28" customWidth="1"/>
    <col min="266" max="266" width="11.88671875" style="28" customWidth="1"/>
    <col min="267" max="269" width="9.109375" style="28"/>
    <col min="270" max="270" width="8.88671875" style="28" customWidth="1"/>
    <col min="271" max="271" width="9.109375" style="28"/>
    <col min="272" max="272" width="6.5546875" style="28" customWidth="1"/>
    <col min="273" max="273" width="9" style="28" customWidth="1"/>
    <col min="274" max="274" width="9.109375" style="28"/>
    <col min="275" max="275" width="11.109375" style="28" customWidth="1"/>
    <col min="276" max="276" width="7.88671875" style="28" customWidth="1"/>
    <col min="277" max="513" width="9.109375" style="28"/>
    <col min="514" max="514" width="7.44140625" style="28" customWidth="1"/>
    <col min="515" max="515" width="10.5546875" style="28" customWidth="1"/>
    <col min="516" max="516" width="9.109375" style="28"/>
    <col min="517" max="517" width="11.44140625" style="28" customWidth="1"/>
    <col min="518" max="518" width="10.6640625" style="28" customWidth="1"/>
    <col min="519" max="519" width="14.109375" style="28" customWidth="1"/>
    <col min="520" max="520" width="9.5546875" style="28" customWidth="1"/>
    <col min="521" max="521" width="11.6640625" style="28" customWidth="1"/>
    <col min="522" max="522" width="11.88671875" style="28" customWidth="1"/>
    <col min="523" max="525" width="9.109375" style="28"/>
    <col min="526" max="526" width="8.88671875" style="28" customWidth="1"/>
    <col min="527" max="527" width="9.109375" style="28"/>
    <col min="528" max="528" width="6.5546875" style="28" customWidth="1"/>
    <col min="529" max="529" width="9" style="28" customWidth="1"/>
    <col min="530" max="530" width="9.109375" style="28"/>
    <col min="531" max="531" width="11.109375" style="28" customWidth="1"/>
    <col min="532" max="532" width="7.88671875" style="28" customWidth="1"/>
    <col min="533" max="769" width="9.109375" style="28"/>
    <col min="770" max="770" width="7.44140625" style="28" customWidth="1"/>
    <col min="771" max="771" width="10.5546875" style="28" customWidth="1"/>
    <col min="772" max="772" width="9.109375" style="28"/>
    <col min="773" max="773" width="11.44140625" style="28" customWidth="1"/>
    <col min="774" max="774" width="10.6640625" style="28" customWidth="1"/>
    <col min="775" max="775" width="14.109375" style="28" customWidth="1"/>
    <col min="776" max="776" width="9.5546875" style="28" customWidth="1"/>
    <col min="777" max="777" width="11.6640625" style="28" customWidth="1"/>
    <col min="778" max="778" width="11.88671875" style="28" customWidth="1"/>
    <col min="779" max="781" width="9.109375" style="28"/>
    <col min="782" max="782" width="8.88671875" style="28" customWidth="1"/>
    <col min="783" max="783" width="9.109375" style="28"/>
    <col min="784" max="784" width="6.5546875" style="28" customWidth="1"/>
    <col min="785" max="785" width="9" style="28" customWidth="1"/>
    <col min="786" max="786" width="9.109375" style="28"/>
    <col min="787" max="787" width="11.109375" style="28" customWidth="1"/>
    <col min="788" max="788" width="7.88671875" style="28" customWidth="1"/>
    <col min="789" max="1025" width="9.109375" style="28"/>
    <col min="1026" max="1026" width="7.44140625" style="28" customWidth="1"/>
    <col min="1027" max="1027" width="10.5546875" style="28" customWidth="1"/>
    <col min="1028" max="1028" width="9.109375" style="28"/>
    <col min="1029" max="1029" width="11.44140625" style="28" customWidth="1"/>
    <col min="1030" max="1030" width="10.6640625" style="28" customWidth="1"/>
    <col min="1031" max="1031" width="14.109375" style="28" customWidth="1"/>
    <col min="1032" max="1032" width="9.5546875" style="28" customWidth="1"/>
    <col min="1033" max="1033" width="11.6640625" style="28" customWidth="1"/>
    <col min="1034" max="1034" width="11.88671875" style="28" customWidth="1"/>
    <col min="1035" max="1037" width="9.109375" style="28"/>
    <col min="1038" max="1038" width="8.88671875" style="28" customWidth="1"/>
    <col min="1039" max="1039" width="9.109375" style="28"/>
    <col min="1040" max="1040" width="6.5546875" style="28" customWidth="1"/>
    <col min="1041" max="1041" width="9" style="28" customWidth="1"/>
    <col min="1042" max="1042" width="9.109375" style="28"/>
    <col min="1043" max="1043" width="11.109375" style="28" customWidth="1"/>
    <col min="1044" max="1044" width="7.88671875" style="28" customWidth="1"/>
    <col min="1045" max="1281" width="9.109375" style="28"/>
    <col min="1282" max="1282" width="7.44140625" style="28" customWidth="1"/>
    <col min="1283" max="1283" width="10.5546875" style="28" customWidth="1"/>
    <col min="1284" max="1284" width="9.109375" style="28"/>
    <col min="1285" max="1285" width="11.44140625" style="28" customWidth="1"/>
    <col min="1286" max="1286" width="10.6640625" style="28" customWidth="1"/>
    <col min="1287" max="1287" width="14.109375" style="28" customWidth="1"/>
    <col min="1288" max="1288" width="9.5546875" style="28" customWidth="1"/>
    <col min="1289" max="1289" width="11.6640625" style="28" customWidth="1"/>
    <col min="1290" max="1290" width="11.88671875" style="28" customWidth="1"/>
    <col min="1291" max="1293" width="9.109375" style="28"/>
    <col min="1294" max="1294" width="8.88671875" style="28" customWidth="1"/>
    <col min="1295" max="1295" width="9.109375" style="28"/>
    <col min="1296" max="1296" width="6.5546875" style="28" customWidth="1"/>
    <col min="1297" max="1297" width="9" style="28" customWidth="1"/>
    <col min="1298" max="1298" width="9.109375" style="28"/>
    <col min="1299" max="1299" width="11.109375" style="28" customWidth="1"/>
    <col min="1300" max="1300" width="7.88671875" style="28" customWidth="1"/>
    <col min="1301" max="1537" width="9.109375" style="28"/>
    <col min="1538" max="1538" width="7.44140625" style="28" customWidth="1"/>
    <col min="1539" max="1539" width="10.5546875" style="28" customWidth="1"/>
    <col min="1540" max="1540" width="9.109375" style="28"/>
    <col min="1541" max="1541" width="11.44140625" style="28" customWidth="1"/>
    <col min="1542" max="1542" width="10.6640625" style="28" customWidth="1"/>
    <col min="1543" max="1543" width="14.109375" style="28" customWidth="1"/>
    <col min="1544" max="1544" width="9.5546875" style="28" customWidth="1"/>
    <col min="1545" max="1545" width="11.6640625" style="28" customWidth="1"/>
    <col min="1546" max="1546" width="11.88671875" style="28" customWidth="1"/>
    <col min="1547" max="1549" width="9.109375" style="28"/>
    <col min="1550" max="1550" width="8.88671875" style="28" customWidth="1"/>
    <col min="1551" max="1551" width="9.109375" style="28"/>
    <col min="1552" max="1552" width="6.5546875" style="28" customWidth="1"/>
    <col min="1553" max="1553" width="9" style="28" customWidth="1"/>
    <col min="1554" max="1554" width="9.109375" style="28"/>
    <col min="1555" max="1555" width="11.109375" style="28" customWidth="1"/>
    <col min="1556" max="1556" width="7.88671875" style="28" customWidth="1"/>
    <col min="1557" max="1793" width="9.109375" style="28"/>
    <col min="1794" max="1794" width="7.44140625" style="28" customWidth="1"/>
    <col min="1795" max="1795" width="10.5546875" style="28" customWidth="1"/>
    <col min="1796" max="1796" width="9.109375" style="28"/>
    <col min="1797" max="1797" width="11.44140625" style="28" customWidth="1"/>
    <col min="1798" max="1798" width="10.6640625" style="28" customWidth="1"/>
    <col min="1799" max="1799" width="14.109375" style="28" customWidth="1"/>
    <col min="1800" max="1800" width="9.5546875" style="28" customWidth="1"/>
    <col min="1801" max="1801" width="11.6640625" style="28" customWidth="1"/>
    <col min="1802" max="1802" width="11.88671875" style="28" customWidth="1"/>
    <col min="1803" max="1805" width="9.109375" style="28"/>
    <col min="1806" max="1806" width="8.88671875" style="28" customWidth="1"/>
    <col min="1807" max="1807" width="9.109375" style="28"/>
    <col min="1808" max="1808" width="6.5546875" style="28" customWidth="1"/>
    <col min="1809" max="1809" width="9" style="28" customWidth="1"/>
    <col min="1810" max="1810" width="9.109375" style="28"/>
    <col min="1811" max="1811" width="11.109375" style="28" customWidth="1"/>
    <col min="1812" max="1812" width="7.88671875" style="28" customWidth="1"/>
    <col min="1813" max="2049" width="9.109375" style="28"/>
    <col min="2050" max="2050" width="7.44140625" style="28" customWidth="1"/>
    <col min="2051" max="2051" width="10.5546875" style="28" customWidth="1"/>
    <col min="2052" max="2052" width="9.109375" style="28"/>
    <col min="2053" max="2053" width="11.44140625" style="28" customWidth="1"/>
    <col min="2054" max="2054" width="10.6640625" style="28" customWidth="1"/>
    <col min="2055" max="2055" width="14.109375" style="28" customWidth="1"/>
    <col min="2056" max="2056" width="9.5546875" style="28" customWidth="1"/>
    <col min="2057" max="2057" width="11.6640625" style="28" customWidth="1"/>
    <col min="2058" max="2058" width="11.88671875" style="28" customWidth="1"/>
    <col min="2059" max="2061" width="9.109375" style="28"/>
    <col min="2062" max="2062" width="8.88671875" style="28" customWidth="1"/>
    <col min="2063" max="2063" width="9.109375" style="28"/>
    <col min="2064" max="2064" width="6.5546875" style="28" customWidth="1"/>
    <col min="2065" max="2065" width="9" style="28" customWidth="1"/>
    <col min="2066" max="2066" width="9.109375" style="28"/>
    <col min="2067" max="2067" width="11.109375" style="28" customWidth="1"/>
    <col min="2068" max="2068" width="7.88671875" style="28" customWidth="1"/>
    <col min="2069" max="2305" width="9.109375" style="28"/>
    <col min="2306" max="2306" width="7.44140625" style="28" customWidth="1"/>
    <col min="2307" max="2307" width="10.5546875" style="28" customWidth="1"/>
    <col min="2308" max="2308" width="9.109375" style="28"/>
    <col min="2309" max="2309" width="11.44140625" style="28" customWidth="1"/>
    <col min="2310" max="2310" width="10.6640625" style="28" customWidth="1"/>
    <col min="2311" max="2311" width="14.109375" style="28" customWidth="1"/>
    <col min="2312" max="2312" width="9.5546875" style="28" customWidth="1"/>
    <col min="2313" max="2313" width="11.6640625" style="28" customWidth="1"/>
    <col min="2314" max="2314" width="11.88671875" style="28" customWidth="1"/>
    <col min="2315" max="2317" width="9.109375" style="28"/>
    <col min="2318" max="2318" width="8.88671875" style="28" customWidth="1"/>
    <col min="2319" max="2319" width="9.109375" style="28"/>
    <col min="2320" max="2320" width="6.5546875" style="28" customWidth="1"/>
    <col min="2321" max="2321" width="9" style="28" customWidth="1"/>
    <col min="2322" max="2322" width="9.109375" style="28"/>
    <col min="2323" max="2323" width="11.109375" style="28" customWidth="1"/>
    <col min="2324" max="2324" width="7.88671875" style="28" customWidth="1"/>
    <col min="2325" max="2561" width="9.109375" style="28"/>
    <col min="2562" max="2562" width="7.44140625" style="28" customWidth="1"/>
    <col min="2563" max="2563" width="10.5546875" style="28" customWidth="1"/>
    <col min="2564" max="2564" width="9.109375" style="28"/>
    <col min="2565" max="2565" width="11.44140625" style="28" customWidth="1"/>
    <col min="2566" max="2566" width="10.6640625" style="28" customWidth="1"/>
    <col min="2567" max="2567" width="14.109375" style="28" customWidth="1"/>
    <col min="2568" max="2568" width="9.5546875" style="28" customWidth="1"/>
    <col min="2569" max="2569" width="11.6640625" style="28" customWidth="1"/>
    <col min="2570" max="2570" width="11.88671875" style="28" customWidth="1"/>
    <col min="2571" max="2573" width="9.109375" style="28"/>
    <col min="2574" max="2574" width="8.88671875" style="28" customWidth="1"/>
    <col min="2575" max="2575" width="9.109375" style="28"/>
    <col min="2576" max="2576" width="6.5546875" style="28" customWidth="1"/>
    <col min="2577" max="2577" width="9" style="28" customWidth="1"/>
    <col min="2578" max="2578" width="9.109375" style="28"/>
    <col min="2579" max="2579" width="11.109375" style="28" customWidth="1"/>
    <col min="2580" max="2580" width="7.88671875" style="28" customWidth="1"/>
    <col min="2581" max="2817" width="9.109375" style="28"/>
    <col min="2818" max="2818" width="7.44140625" style="28" customWidth="1"/>
    <col min="2819" max="2819" width="10.5546875" style="28" customWidth="1"/>
    <col min="2820" max="2820" width="9.109375" style="28"/>
    <col min="2821" max="2821" width="11.44140625" style="28" customWidth="1"/>
    <col min="2822" max="2822" width="10.6640625" style="28" customWidth="1"/>
    <col min="2823" max="2823" width="14.109375" style="28" customWidth="1"/>
    <col min="2824" max="2824" width="9.5546875" style="28" customWidth="1"/>
    <col min="2825" max="2825" width="11.6640625" style="28" customWidth="1"/>
    <col min="2826" max="2826" width="11.88671875" style="28" customWidth="1"/>
    <col min="2827" max="2829" width="9.109375" style="28"/>
    <col min="2830" max="2830" width="8.88671875" style="28" customWidth="1"/>
    <col min="2831" max="2831" width="9.109375" style="28"/>
    <col min="2832" max="2832" width="6.5546875" style="28" customWidth="1"/>
    <col min="2833" max="2833" width="9" style="28" customWidth="1"/>
    <col min="2834" max="2834" width="9.109375" style="28"/>
    <col min="2835" max="2835" width="11.109375" style="28" customWidth="1"/>
    <col min="2836" max="2836" width="7.88671875" style="28" customWidth="1"/>
    <col min="2837" max="3073" width="9.109375" style="28"/>
    <col min="3074" max="3074" width="7.44140625" style="28" customWidth="1"/>
    <col min="3075" max="3075" width="10.5546875" style="28" customWidth="1"/>
    <col min="3076" max="3076" width="9.109375" style="28"/>
    <col min="3077" max="3077" width="11.44140625" style="28" customWidth="1"/>
    <col min="3078" max="3078" width="10.6640625" style="28" customWidth="1"/>
    <col min="3079" max="3079" width="14.109375" style="28" customWidth="1"/>
    <col min="3080" max="3080" width="9.5546875" style="28" customWidth="1"/>
    <col min="3081" max="3081" width="11.6640625" style="28" customWidth="1"/>
    <col min="3082" max="3082" width="11.88671875" style="28" customWidth="1"/>
    <col min="3083" max="3085" width="9.109375" style="28"/>
    <col min="3086" max="3086" width="8.88671875" style="28" customWidth="1"/>
    <col min="3087" max="3087" width="9.109375" style="28"/>
    <col min="3088" max="3088" width="6.5546875" style="28" customWidth="1"/>
    <col min="3089" max="3089" width="9" style="28" customWidth="1"/>
    <col min="3090" max="3090" width="9.109375" style="28"/>
    <col min="3091" max="3091" width="11.109375" style="28" customWidth="1"/>
    <col min="3092" max="3092" width="7.88671875" style="28" customWidth="1"/>
    <col min="3093" max="3329" width="9.109375" style="28"/>
    <col min="3330" max="3330" width="7.44140625" style="28" customWidth="1"/>
    <col min="3331" max="3331" width="10.5546875" style="28" customWidth="1"/>
    <col min="3332" max="3332" width="9.109375" style="28"/>
    <col min="3333" max="3333" width="11.44140625" style="28" customWidth="1"/>
    <col min="3334" max="3334" width="10.6640625" style="28" customWidth="1"/>
    <col min="3335" max="3335" width="14.109375" style="28" customWidth="1"/>
    <col min="3336" max="3336" width="9.5546875" style="28" customWidth="1"/>
    <col min="3337" max="3337" width="11.6640625" style="28" customWidth="1"/>
    <col min="3338" max="3338" width="11.88671875" style="28" customWidth="1"/>
    <col min="3339" max="3341" width="9.109375" style="28"/>
    <col min="3342" max="3342" width="8.88671875" style="28" customWidth="1"/>
    <col min="3343" max="3343" width="9.109375" style="28"/>
    <col min="3344" max="3344" width="6.5546875" style="28" customWidth="1"/>
    <col min="3345" max="3345" width="9" style="28" customWidth="1"/>
    <col min="3346" max="3346" width="9.109375" style="28"/>
    <col min="3347" max="3347" width="11.109375" style="28" customWidth="1"/>
    <col min="3348" max="3348" width="7.88671875" style="28" customWidth="1"/>
    <col min="3349" max="3585" width="9.109375" style="28"/>
    <col min="3586" max="3586" width="7.44140625" style="28" customWidth="1"/>
    <col min="3587" max="3587" width="10.5546875" style="28" customWidth="1"/>
    <col min="3588" max="3588" width="9.109375" style="28"/>
    <col min="3589" max="3589" width="11.44140625" style="28" customWidth="1"/>
    <col min="3590" max="3590" width="10.6640625" style="28" customWidth="1"/>
    <col min="3591" max="3591" width="14.109375" style="28" customWidth="1"/>
    <col min="3592" max="3592" width="9.5546875" style="28" customWidth="1"/>
    <col min="3593" max="3593" width="11.6640625" style="28" customWidth="1"/>
    <col min="3594" max="3594" width="11.88671875" style="28" customWidth="1"/>
    <col min="3595" max="3597" width="9.109375" style="28"/>
    <col min="3598" max="3598" width="8.88671875" style="28" customWidth="1"/>
    <col min="3599" max="3599" width="9.109375" style="28"/>
    <col min="3600" max="3600" width="6.5546875" style="28" customWidth="1"/>
    <col min="3601" max="3601" width="9" style="28" customWidth="1"/>
    <col min="3602" max="3602" width="9.109375" style="28"/>
    <col min="3603" max="3603" width="11.109375" style="28" customWidth="1"/>
    <col min="3604" max="3604" width="7.88671875" style="28" customWidth="1"/>
    <col min="3605" max="3841" width="9.109375" style="28"/>
    <col min="3842" max="3842" width="7.44140625" style="28" customWidth="1"/>
    <col min="3843" max="3843" width="10.5546875" style="28" customWidth="1"/>
    <col min="3844" max="3844" width="9.109375" style="28"/>
    <col min="3845" max="3845" width="11.44140625" style="28" customWidth="1"/>
    <col min="3846" max="3846" width="10.6640625" style="28" customWidth="1"/>
    <col min="3847" max="3847" width="14.109375" style="28" customWidth="1"/>
    <col min="3848" max="3848" width="9.5546875" style="28" customWidth="1"/>
    <col min="3849" max="3849" width="11.6640625" style="28" customWidth="1"/>
    <col min="3850" max="3850" width="11.88671875" style="28" customWidth="1"/>
    <col min="3851" max="3853" width="9.109375" style="28"/>
    <col min="3854" max="3854" width="8.88671875" style="28" customWidth="1"/>
    <col min="3855" max="3855" width="9.109375" style="28"/>
    <col min="3856" max="3856" width="6.5546875" style="28" customWidth="1"/>
    <col min="3857" max="3857" width="9" style="28" customWidth="1"/>
    <col min="3858" max="3858" width="9.109375" style="28"/>
    <col min="3859" max="3859" width="11.109375" style="28" customWidth="1"/>
    <col min="3860" max="3860" width="7.88671875" style="28" customWidth="1"/>
    <col min="3861" max="4097" width="9.109375" style="28"/>
    <col min="4098" max="4098" width="7.44140625" style="28" customWidth="1"/>
    <col min="4099" max="4099" width="10.5546875" style="28" customWidth="1"/>
    <col min="4100" max="4100" width="9.109375" style="28"/>
    <col min="4101" max="4101" width="11.44140625" style="28" customWidth="1"/>
    <col min="4102" max="4102" width="10.6640625" style="28" customWidth="1"/>
    <col min="4103" max="4103" width="14.109375" style="28" customWidth="1"/>
    <col min="4104" max="4104" width="9.5546875" style="28" customWidth="1"/>
    <col min="4105" max="4105" width="11.6640625" style="28" customWidth="1"/>
    <col min="4106" max="4106" width="11.88671875" style="28" customWidth="1"/>
    <col min="4107" max="4109" width="9.109375" style="28"/>
    <col min="4110" max="4110" width="8.88671875" style="28" customWidth="1"/>
    <col min="4111" max="4111" width="9.109375" style="28"/>
    <col min="4112" max="4112" width="6.5546875" style="28" customWidth="1"/>
    <col min="4113" max="4113" width="9" style="28" customWidth="1"/>
    <col min="4114" max="4114" width="9.109375" style="28"/>
    <col min="4115" max="4115" width="11.109375" style="28" customWidth="1"/>
    <col min="4116" max="4116" width="7.88671875" style="28" customWidth="1"/>
    <col min="4117" max="4353" width="9.109375" style="28"/>
    <col min="4354" max="4354" width="7.44140625" style="28" customWidth="1"/>
    <col min="4355" max="4355" width="10.5546875" style="28" customWidth="1"/>
    <col min="4356" max="4356" width="9.109375" style="28"/>
    <col min="4357" max="4357" width="11.44140625" style="28" customWidth="1"/>
    <col min="4358" max="4358" width="10.6640625" style="28" customWidth="1"/>
    <col min="4359" max="4359" width="14.109375" style="28" customWidth="1"/>
    <col min="4360" max="4360" width="9.5546875" style="28" customWidth="1"/>
    <col min="4361" max="4361" width="11.6640625" style="28" customWidth="1"/>
    <col min="4362" max="4362" width="11.88671875" style="28" customWidth="1"/>
    <col min="4363" max="4365" width="9.109375" style="28"/>
    <col min="4366" max="4366" width="8.88671875" style="28" customWidth="1"/>
    <col min="4367" max="4367" width="9.109375" style="28"/>
    <col min="4368" max="4368" width="6.5546875" style="28" customWidth="1"/>
    <col min="4369" max="4369" width="9" style="28" customWidth="1"/>
    <col min="4370" max="4370" width="9.109375" style="28"/>
    <col min="4371" max="4371" width="11.109375" style="28" customWidth="1"/>
    <col min="4372" max="4372" width="7.88671875" style="28" customWidth="1"/>
    <col min="4373" max="4609" width="9.109375" style="28"/>
    <col min="4610" max="4610" width="7.44140625" style="28" customWidth="1"/>
    <col min="4611" max="4611" width="10.5546875" style="28" customWidth="1"/>
    <col min="4612" max="4612" width="9.109375" style="28"/>
    <col min="4613" max="4613" width="11.44140625" style="28" customWidth="1"/>
    <col min="4614" max="4614" width="10.6640625" style="28" customWidth="1"/>
    <col min="4615" max="4615" width="14.109375" style="28" customWidth="1"/>
    <col min="4616" max="4616" width="9.5546875" style="28" customWidth="1"/>
    <col min="4617" max="4617" width="11.6640625" style="28" customWidth="1"/>
    <col min="4618" max="4618" width="11.88671875" style="28" customWidth="1"/>
    <col min="4619" max="4621" width="9.109375" style="28"/>
    <col min="4622" max="4622" width="8.88671875" style="28" customWidth="1"/>
    <col min="4623" max="4623" width="9.109375" style="28"/>
    <col min="4624" max="4624" width="6.5546875" style="28" customWidth="1"/>
    <col min="4625" max="4625" width="9" style="28" customWidth="1"/>
    <col min="4626" max="4626" width="9.109375" style="28"/>
    <col min="4627" max="4627" width="11.109375" style="28" customWidth="1"/>
    <col min="4628" max="4628" width="7.88671875" style="28" customWidth="1"/>
    <col min="4629" max="4865" width="9.109375" style="28"/>
    <col min="4866" max="4866" width="7.44140625" style="28" customWidth="1"/>
    <col min="4867" max="4867" width="10.5546875" style="28" customWidth="1"/>
    <col min="4868" max="4868" width="9.109375" style="28"/>
    <col min="4869" max="4869" width="11.44140625" style="28" customWidth="1"/>
    <col min="4870" max="4870" width="10.6640625" style="28" customWidth="1"/>
    <col min="4871" max="4871" width="14.109375" style="28" customWidth="1"/>
    <col min="4872" max="4872" width="9.5546875" style="28" customWidth="1"/>
    <col min="4873" max="4873" width="11.6640625" style="28" customWidth="1"/>
    <col min="4874" max="4874" width="11.88671875" style="28" customWidth="1"/>
    <col min="4875" max="4877" width="9.109375" style="28"/>
    <col min="4878" max="4878" width="8.88671875" style="28" customWidth="1"/>
    <col min="4879" max="4879" width="9.109375" style="28"/>
    <col min="4880" max="4880" width="6.5546875" style="28" customWidth="1"/>
    <col min="4881" max="4881" width="9" style="28" customWidth="1"/>
    <col min="4882" max="4882" width="9.109375" style="28"/>
    <col min="4883" max="4883" width="11.109375" style="28" customWidth="1"/>
    <col min="4884" max="4884" width="7.88671875" style="28" customWidth="1"/>
    <col min="4885" max="5121" width="9.109375" style="28"/>
    <col min="5122" max="5122" width="7.44140625" style="28" customWidth="1"/>
    <col min="5123" max="5123" width="10.5546875" style="28" customWidth="1"/>
    <col min="5124" max="5124" width="9.109375" style="28"/>
    <col min="5125" max="5125" width="11.44140625" style="28" customWidth="1"/>
    <col min="5126" max="5126" width="10.6640625" style="28" customWidth="1"/>
    <col min="5127" max="5127" width="14.109375" style="28" customWidth="1"/>
    <col min="5128" max="5128" width="9.5546875" style="28" customWidth="1"/>
    <col min="5129" max="5129" width="11.6640625" style="28" customWidth="1"/>
    <col min="5130" max="5130" width="11.88671875" style="28" customWidth="1"/>
    <col min="5131" max="5133" width="9.109375" style="28"/>
    <col min="5134" max="5134" width="8.88671875" style="28" customWidth="1"/>
    <col min="5135" max="5135" width="9.109375" style="28"/>
    <col min="5136" max="5136" width="6.5546875" style="28" customWidth="1"/>
    <col min="5137" max="5137" width="9" style="28" customWidth="1"/>
    <col min="5138" max="5138" width="9.109375" style="28"/>
    <col min="5139" max="5139" width="11.109375" style="28" customWidth="1"/>
    <col min="5140" max="5140" width="7.88671875" style="28" customWidth="1"/>
    <col min="5141" max="5377" width="9.109375" style="28"/>
    <col min="5378" max="5378" width="7.44140625" style="28" customWidth="1"/>
    <col min="5379" max="5379" width="10.5546875" style="28" customWidth="1"/>
    <col min="5380" max="5380" width="9.109375" style="28"/>
    <col min="5381" max="5381" width="11.44140625" style="28" customWidth="1"/>
    <col min="5382" max="5382" width="10.6640625" style="28" customWidth="1"/>
    <col min="5383" max="5383" width="14.109375" style="28" customWidth="1"/>
    <col min="5384" max="5384" width="9.5546875" style="28" customWidth="1"/>
    <col min="5385" max="5385" width="11.6640625" style="28" customWidth="1"/>
    <col min="5386" max="5386" width="11.88671875" style="28" customWidth="1"/>
    <col min="5387" max="5389" width="9.109375" style="28"/>
    <col min="5390" max="5390" width="8.88671875" style="28" customWidth="1"/>
    <col min="5391" max="5391" width="9.109375" style="28"/>
    <col min="5392" max="5392" width="6.5546875" style="28" customWidth="1"/>
    <col min="5393" max="5393" width="9" style="28" customWidth="1"/>
    <col min="5394" max="5394" width="9.109375" style="28"/>
    <col min="5395" max="5395" width="11.109375" style="28" customWidth="1"/>
    <col min="5396" max="5396" width="7.88671875" style="28" customWidth="1"/>
    <col min="5397" max="5633" width="9.109375" style="28"/>
    <col min="5634" max="5634" width="7.44140625" style="28" customWidth="1"/>
    <col min="5635" max="5635" width="10.5546875" style="28" customWidth="1"/>
    <col min="5636" max="5636" width="9.109375" style="28"/>
    <col min="5637" max="5637" width="11.44140625" style="28" customWidth="1"/>
    <col min="5638" max="5638" width="10.6640625" style="28" customWidth="1"/>
    <col min="5639" max="5639" width="14.109375" style="28" customWidth="1"/>
    <col min="5640" max="5640" width="9.5546875" style="28" customWidth="1"/>
    <col min="5641" max="5641" width="11.6640625" style="28" customWidth="1"/>
    <col min="5642" max="5642" width="11.88671875" style="28" customWidth="1"/>
    <col min="5643" max="5645" width="9.109375" style="28"/>
    <col min="5646" max="5646" width="8.88671875" style="28" customWidth="1"/>
    <col min="5647" max="5647" width="9.109375" style="28"/>
    <col min="5648" max="5648" width="6.5546875" style="28" customWidth="1"/>
    <col min="5649" max="5649" width="9" style="28" customWidth="1"/>
    <col min="5650" max="5650" width="9.109375" style="28"/>
    <col min="5651" max="5651" width="11.109375" style="28" customWidth="1"/>
    <col min="5652" max="5652" width="7.88671875" style="28" customWidth="1"/>
    <col min="5653" max="5889" width="9.109375" style="28"/>
    <col min="5890" max="5890" width="7.44140625" style="28" customWidth="1"/>
    <col min="5891" max="5891" width="10.5546875" style="28" customWidth="1"/>
    <col min="5892" max="5892" width="9.109375" style="28"/>
    <col min="5893" max="5893" width="11.44140625" style="28" customWidth="1"/>
    <col min="5894" max="5894" width="10.6640625" style="28" customWidth="1"/>
    <col min="5895" max="5895" width="14.109375" style="28" customWidth="1"/>
    <col min="5896" max="5896" width="9.5546875" style="28" customWidth="1"/>
    <col min="5897" max="5897" width="11.6640625" style="28" customWidth="1"/>
    <col min="5898" max="5898" width="11.88671875" style="28" customWidth="1"/>
    <col min="5899" max="5901" width="9.109375" style="28"/>
    <col min="5902" max="5902" width="8.88671875" style="28" customWidth="1"/>
    <col min="5903" max="5903" width="9.109375" style="28"/>
    <col min="5904" max="5904" width="6.5546875" style="28" customWidth="1"/>
    <col min="5905" max="5905" width="9" style="28" customWidth="1"/>
    <col min="5906" max="5906" width="9.109375" style="28"/>
    <col min="5907" max="5907" width="11.109375" style="28" customWidth="1"/>
    <col min="5908" max="5908" width="7.88671875" style="28" customWidth="1"/>
    <col min="5909" max="6145" width="9.109375" style="28"/>
    <col min="6146" max="6146" width="7.44140625" style="28" customWidth="1"/>
    <col min="6147" max="6147" width="10.5546875" style="28" customWidth="1"/>
    <col min="6148" max="6148" width="9.109375" style="28"/>
    <col min="6149" max="6149" width="11.44140625" style="28" customWidth="1"/>
    <col min="6150" max="6150" width="10.6640625" style="28" customWidth="1"/>
    <col min="6151" max="6151" width="14.109375" style="28" customWidth="1"/>
    <col min="6152" max="6152" width="9.5546875" style="28" customWidth="1"/>
    <col min="6153" max="6153" width="11.6640625" style="28" customWidth="1"/>
    <col min="6154" max="6154" width="11.88671875" style="28" customWidth="1"/>
    <col min="6155" max="6157" width="9.109375" style="28"/>
    <col min="6158" max="6158" width="8.88671875" style="28" customWidth="1"/>
    <col min="6159" max="6159" width="9.109375" style="28"/>
    <col min="6160" max="6160" width="6.5546875" style="28" customWidth="1"/>
    <col min="6161" max="6161" width="9" style="28" customWidth="1"/>
    <col min="6162" max="6162" width="9.109375" style="28"/>
    <col min="6163" max="6163" width="11.109375" style="28" customWidth="1"/>
    <col min="6164" max="6164" width="7.88671875" style="28" customWidth="1"/>
    <col min="6165" max="6401" width="9.109375" style="28"/>
    <col min="6402" max="6402" width="7.44140625" style="28" customWidth="1"/>
    <col min="6403" max="6403" width="10.5546875" style="28" customWidth="1"/>
    <col min="6404" max="6404" width="9.109375" style="28"/>
    <col min="6405" max="6405" width="11.44140625" style="28" customWidth="1"/>
    <col min="6406" max="6406" width="10.6640625" style="28" customWidth="1"/>
    <col min="6407" max="6407" width="14.109375" style="28" customWidth="1"/>
    <col min="6408" max="6408" width="9.5546875" style="28" customWidth="1"/>
    <col min="6409" max="6409" width="11.6640625" style="28" customWidth="1"/>
    <col min="6410" max="6410" width="11.88671875" style="28" customWidth="1"/>
    <col min="6411" max="6413" width="9.109375" style="28"/>
    <col min="6414" max="6414" width="8.88671875" style="28" customWidth="1"/>
    <col min="6415" max="6415" width="9.109375" style="28"/>
    <col min="6416" max="6416" width="6.5546875" style="28" customWidth="1"/>
    <col min="6417" max="6417" width="9" style="28" customWidth="1"/>
    <col min="6418" max="6418" width="9.109375" style="28"/>
    <col min="6419" max="6419" width="11.109375" style="28" customWidth="1"/>
    <col min="6420" max="6420" width="7.88671875" style="28" customWidth="1"/>
    <col min="6421" max="6657" width="9.109375" style="28"/>
    <col min="6658" max="6658" width="7.44140625" style="28" customWidth="1"/>
    <col min="6659" max="6659" width="10.5546875" style="28" customWidth="1"/>
    <col min="6660" max="6660" width="9.109375" style="28"/>
    <col min="6661" max="6661" width="11.44140625" style="28" customWidth="1"/>
    <col min="6662" max="6662" width="10.6640625" style="28" customWidth="1"/>
    <col min="6663" max="6663" width="14.109375" style="28" customWidth="1"/>
    <col min="6664" max="6664" width="9.5546875" style="28" customWidth="1"/>
    <col min="6665" max="6665" width="11.6640625" style="28" customWidth="1"/>
    <col min="6666" max="6666" width="11.88671875" style="28" customWidth="1"/>
    <col min="6667" max="6669" width="9.109375" style="28"/>
    <col min="6670" max="6670" width="8.88671875" style="28" customWidth="1"/>
    <col min="6671" max="6671" width="9.109375" style="28"/>
    <col min="6672" max="6672" width="6.5546875" style="28" customWidth="1"/>
    <col min="6673" max="6673" width="9" style="28" customWidth="1"/>
    <col min="6674" max="6674" width="9.109375" style="28"/>
    <col min="6675" max="6675" width="11.109375" style="28" customWidth="1"/>
    <col min="6676" max="6676" width="7.88671875" style="28" customWidth="1"/>
    <col min="6677" max="6913" width="9.109375" style="28"/>
    <col min="6914" max="6914" width="7.44140625" style="28" customWidth="1"/>
    <col min="6915" max="6915" width="10.5546875" style="28" customWidth="1"/>
    <col min="6916" max="6916" width="9.109375" style="28"/>
    <col min="6917" max="6917" width="11.44140625" style="28" customWidth="1"/>
    <col min="6918" max="6918" width="10.6640625" style="28" customWidth="1"/>
    <col min="6919" max="6919" width="14.109375" style="28" customWidth="1"/>
    <col min="6920" max="6920" width="9.5546875" style="28" customWidth="1"/>
    <col min="6921" max="6921" width="11.6640625" style="28" customWidth="1"/>
    <col min="6922" max="6922" width="11.88671875" style="28" customWidth="1"/>
    <col min="6923" max="6925" width="9.109375" style="28"/>
    <col min="6926" max="6926" width="8.88671875" style="28" customWidth="1"/>
    <col min="6927" max="6927" width="9.109375" style="28"/>
    <col min="6928" max="6928" width="6.5546875" style="28" customWidth="1"/>
    <col min="6929" max="6929" width="9" style="28" customWidth="1"/>
    <col min="6930" max="6930" width="9.109375" style="28"/>
    <col min="6931" max="6931" width="11.109375" style="28" customWidth="1"/>
    <col min="6932" max="6932" width="7.88671875" style="28" customWidth="1"/>
    <col min="6933" max="7169" width="9.109375" style="28"/>
    <col min="7170" max="7170" width="7.44140625" style="28" customWidth="1"/>
    <col min="7171" max="7171" width="10.5546875" style="28" customWidth="1"/>
    <col min="7172" max="7172" width="9.109375" style="28"/>
    <col min="7173" max="7173" width="11.44140625" style="28" customWidth="1"/>
    <col min="7174" max="7174" width="10.6640625" style="28" customWidth="1"/>
    <col min="7175" max="7175" width="14.109375" style="28" customWidth="1"/>
    <col min="7176" max="7176" width="9.5546875" style="28" customWidth="1"/>
    <col min="7177" max="7177" width="11.6640625" style="28" customWidth="1"/>
    <col min="7178" max="7178" width="11.88671875" style="28" customWidth="1"/>
    <col min="7179" max="7181" width="9.109375" style="28"/>
    <col min="7182" max="7182" width="8.88671875" style="28" customWidth="1"/>
    <col min="7183" max="7183" width="9.109375" style="28"/>
    <col min="7184" max="7184" width="6.5546875" style="28" customWidth="1"/>
    <col min="7185" max="7185" width="9" style="28" customWidth="1"/>
    <col min="7186" max="7186" width="9.109375" style="28"/>
    <col min="7187" max="7187" width="11.109375" style="28" customWidth="1"/>
    <col min="7188" max="7188" width="7.88671875" style="28" customWidth="1"/>
    <col min="7189" max="7425" width="9.109375" style="28"/>
    <col min="7426" max="7426" width="7.44140625" style="28" customWidth="1"/>
    <col min="7427" max="7427" width="10.5546875" style="28" customWidth="1"/>
    <col min="7428" max="7428" width="9.109375" style="28"/>
    <col min="7429" max="7429" width="11.44140625" style="28" customWidth="1"/>
    <col min="7430" max="7430" width="10.6640625" style="28" customWidth="1"/>
    <col min="7431" max="7431" width="14.109375" style="28" customWidth="1"/>
    <col min="7432" max="7432" width="9.5546875" style="28" customWidth="1"/>
    <col min="7433" max="7433" width="11.6640625" style="28" customWidth="1"/>
    <col min="7434" max="7434" width="11.88671875" style="28" customWidth="1"/>
    <col min="7435" max="7437" width="9.109375" style="28"/>
    <col min="7438" max="7438" width="8.88671875" style="28" customWidth="1"/>
    <col min="7439" max="7439" width="9.109375" style="28"/>
    <col min="7440" max="7440" width="6.5546875" style="28" customWidth="1"/>
    <col min="7441" max="7441" width="9" style="28" customWidth="1"/>
    <col min="7442" max="7442" width="9.109375" style="28"/>
    <col min="7443" max="7443" width="11.109375" style="28" customWidth="1"/>
    <col min="7444" max="7444" width="7.88671875" style="28" customWidth="1"/>
    <col min="7445" max="7681" width="9.109375" style="28"/>
    <col min="7682" max="7682" width="7.44140625" style="28" customWidth="1"/>
    <col min="7683" max="7683" width="10.5546875" style="28" customWidth="1"/>
    <col min="7684" max="7684" width="9.109375" style="28"/>
    <col min="7685" max="7685" width="11.44140625" style="28" customWidth="1"/>
    <col min="7686" max="7686" width="10.6640625" style="28" customWidth="1"/>
    <col min="7687" max="7687" width="14.109375" style="28" customWidth="1"/>
    <col min="7688" max="7688" width="9.5546875" style="28" customWidth="1"/>
    <col min="7689" max="7689" width="11.6640625" style="28" customWidth="1"/>
    <col min="7690" max="7690" width="11.88671875" style="28" customWidth="1"/>
    <col min="7691" max="7693" width="9.109375" style="28"/>
    <col min="7694" max="7694" width="8.88671875" style="28" customWidth="1"/>
    <col min="7695" max="7695" width="9.109375" style="28"/>
    <col min="7696" max="7696" width="6.5546875" style="28" customWidth="1"/>
    <col min="7697" max="7697" width="9" style="28" customWidth="1"/>
    <col min="7698" max="7698" width="9.109375" style="28"/>
    <col min="7699" max="7699" width="11.109375" style="28" customWidth="1"/>
    <col min="7700" max="7700" width="7.88671875" style="28" customWidth="1"/>
    <col min="7701" max="7937" width="9.109375" style="28"/>
    <col min="7938" max="7938" width="7.44140625" style="28" customWidth="1"/>
    <col min="7939" max="7939" width="10.5546875" style="28" customWidth="1"/>
    <col min="7940" max="7940" width="9.109375" style="28"/>
    <col min="7941" max="7941" width="11.44140625" style="28" customWidth="1"/>
    <col min="7942" max="7942" width="10.6640625" style="28" customWidth="1"/>
    <col min="7943" max="7943" width="14.109375" style="28" customWidth="1"/>
    <col min="7944" max="7944" width="9.5546875" style="28" customWidth="1"/>
    <col min="7945" max="7945" width="11.6640625" style="28" customWidth="1"/>
    <col min="7946" max="7946" width="11.88671875" style="28" customWidth="1"/>
    <col min="7947" max="7949" width="9.109375" style="28"/>
    <col min="7950" max="7950" width="8.88671875" style="28" customWidth="1"/>
    <col min="7951" max="7951" width="9.109375" style="28"/>
    <col min="7952" max="7952" width="6.5546875" style="28" customWidth="1"/>
    <col min="7953" max="7953" width="9" style="28" customWidth="1"/>
    <col min="7954" max="7954" width="9.109375" style="28"/>
    <col min="7955" max="7955" width="11.109375" style="28" customWidth="1"/>
    <col min="7956" max="7956" width="7.88671875" style="28" customWidth="1"/>
    <col min="7957" max="8193" width="9.109375" style="28"/>
    <col min="8194" max="8194" width="7.44140625" style="28" customWidth="1"/>
    <col min="8195" max="8195" width="10.5546875" style="28" customWidth="1"/>
    <col min="8196" max="8196" width="9.109375" style="28"/>
    <col min="8197" max="8197" width="11.44140625" style="28" customWidth="1"/>
    <col min="8198" max="8198" width="10.6640625" style="28" customWidth="1"/>
    <col min="8199" max="8199" width="14.109375" style="28" customWidth="1"/>
    <col min="8200" max="8200" width="9.5546875" style="28" customWidth="1"/>
    <col min="8201" max="8201" width="11.6640625" style="28" customWidth="1"/>
    <col min="8202" max="8202" width="11.88671875" style="28" customWidth="1"/>
    <col min="8203" max="8205" width="9.109375" style="28"/>
    <col min="8206" max="8206" width="8.88671875" style="28" customWidth="1"/>
    <col min="8207" max="8207" width="9.109375" style="28"/>
    <col min="8208" max="8208" width="6.5546875" style="28" customWidth="1"/>
    <col min="8209" max="8209" width="9" style="28" customWidth="1"/>
    <col min="8210" max="8210" width="9.109375" style="28"/>
    <col min="8211" max="8211" width="11.109375" style="28" customWidth="1"/>
    <col min="8212" max="8212" width="7.88671875" style="28" customWidth="1"/>
    <col min="8213" max="8449" width="9.109375" style="28"/>
    <col min="8450" max="8450" width="7.44140625" style="28" customWidth="1"/>
    <col min="8451" max="8451" width="10.5546875" style="28" customWidth="1"/>
    <col min="8452" max="8452" width="9.109375" style="28"/>
    <col min="8453" max="8453" width="11.44140625" style="28" customWidth="1"/>
    <col min="8454" max="8454" width="10.6640625" style="28" customWidth="1"/>
    <col min="8455" max="8455" width="14.109375" style="28" customWidth="1"/>
    <col min="8456" max="8456" width="9.5546875" style="28" customWidth="1"/>
    <col min="8457" max="8457" width="11.6640625" style="28" customWidth="1"/>
    <col min="8458" max="8458" width="11.88671875" style="28" customWidth="1"/>
    <col min="8459" max="8461" width="9.109375" style="28"/>
    <col min="8462" max="8462" width="8.88671875" style="28" customWidth="1"/>
    <col min="8463" max="8463" width="9.109375" style="28"/>
    <col min="8464" max="8464" width="6.5546875" style="28" customWidth="1"/>
    <col min="8465" max="8465" width="9" style="28" customWidth="1"/>
    <col min="8466" max="8466" width="9.109375" style="28"/>
    <col min="8467" max="8467" width="11.109375" style="28" customWidth="1"/>
    <col min="8468" max="8468" width="7.88671875" style="28" customWidth="1"/>
    <col min="8469" max="8705" width="9.109375" style="28"/>
    <col min="8706" max="8706" width="7.44140625" style="28" customWidth="1"/>
    <col min="8707" max="8707" width="10.5546875" style="28" customWidth="1"/>
    <col min="8708" max="8708" width="9.109375" style="28"/>
    <col min="8709" max="8709" width="11.44140625" style="28" customWidth="1"/>
    <col min="8710" max="8710" width="10.6640625" style="28" customWidth="1"/>
    <col min="8711" max="8711" width="14.109375" style="28" customWidth="1"/>
    <col min="8712" max="8712" width="9.5546875" style="28" customWidth="1"/>
    <col min="8713" max="8713" width="11.6640625" style="28" customWidth="1"/>
    <col min="8714" max="8714" width="11.88671875" style="28" customWidth="1"/>
    <col min="8715" max="8717" width="9.109375" style="28"/>
    <col min="8718" max="8718" width="8.88671875" style="28" customWidth="1"/>
    <col min="8719" max="8719" width="9.109375" style="28"/>
    <col min="8720" max="8720" width="6.5546875" style="28" customWidth="1"/>
    <col min="8721" max="8721" width="9" style="28" customWidth="1"/>
    <col min="8722" max="8722" width="9.109375" style="28"/>
    <col min="8723" max="8723" width="11.109375" style="28" customWidth="1"/>
    <col min="8724" max="8724" width="7.88671875" style="28" customWidth="1"/>
    <col min="8725" max="8961" width="9.109375" style="28"/>
    <col min="8962" max="8962" width="7.44140625" style="28" customWidth="1"/>
    <col min="8963" max="8963" width="10.5546875" style="28" customWidth="1"/>
    <col min="8964" max="8964" width="9.109375" style="28"/>
    <col min="8965" max="8965" width="11.44140625" style="28" customWidth="1"/>
    <col min="8966" max="8966" width="10.6640625" style="28" customWidth="1"/>
    <col min="8967" max="8967" width="14.109375" style="28" customWidth="1"/>
    <col min="8968" max="8968" width="9.5546875" style="28" customWidth="1"/>
    <col min="8969" max="8969" width="11.6640625" style="28" customWidth="1"/>
    <col min="8970" max="8970" width="11.88671875" style="28" customWidth="1"/>
    <col min="8971" max="8973" width="9.109375" style="28"/>
    <col min="8974" max="8974" width="8.88671875" style="28" customWidth="1"/>
    <col min="8975" max="8975" width="9.109375" style="28"/>
    <col min="8976" max="8976" width="6.5546875" style="28" customWidth="1"/>
    <col min="8977" max="8977" width="9" style="28" customWidth="1"/>
    <col min="8978" max="8978" width="9.109375" style="28"/>
    <col min="8979" max="8979" width="11.109375" style="28" customWidth="1"/>
    <col min="8980" max="8980" width="7.88671875" style="28" customWidth="1"/>
    <col min="8981" max="9217" width="9.109375" style="28"/>
    <col min="9218" max="9218" width="7.44140625" style="28" customWidth="1"/>
    <col min="9219" max="9219" width="10.5546875" style="28" customWidth="1"/>
    <col min="9220" max="9220" width="9.109375" style="28"/>
    <col min="9221" max="9221" width="11.44140625" style="28" customWidth="1"/>
    <col min="9222" max="9222" width="10.6640625" style="28" customWidth="1"/>
    <col min="9223" max="9223" width="14.109375" style="28" customWidth="1"/>
    <col min="9224" max="9224" width="9.5546875" style="28" customWidth="1"/>
    <col min="9225" max="9225" width="11.6640625" style="28" customWidth="1"/>
    <col min="9226" max="9226" width="11.88671875" style="28" customWidth="1"/>
    <col min="9227" max="9229" width="9.109375" style="28"/>
    <col min="9230" max="9230" width="8.88671875" style="28" customWidth="1"/>
    <col min="9231" max="9231" width="9.109375" style="28"/>
    <col min="9232" max="9232" width="6.5546875" style="28" customWidth="1"/>
    <col min="9233" max="9233" width="9" style="28" customWidth="1"/>
    <col min="9234" max="9234" width="9.109375" style="28"/>
    <col min="9235" max="9235" width="11.109375" style="28" customWidth="1"/>
    <col min="9236" max="9236" width="7.88671875" style="28" customWidth="1"/>
    <col min="9237" max="9473" width="9.109375" style="28"/>
    <col min="9474" max="9474" width="7.44140625" style="28" customWidth="1"/>
    <col min="9475" max="9475" width="10.5546875" style="28" customWidth="1"/>
    <col min="9476" max="9476" width="9.109375" style="28"/>
    <col min="9477" max="9477" width="11.44140625" style="28" customWidth="1"/>
    <col min="9478" max="9478" width="10.6640625" style="28" customWidth="1"/>
    <col min="9479" max="9479" width="14.109375" style="28" customWidth="1"/>
    <col min="9480" max="9480" width="9.5546875" style="28" customWidth="1"/>
    <col min="9481" max="9481" width="11.6640625" style="28" customWidth="1"/>
    <col min="9482" max="9482" width="11.88671875" style="28" customWidth="1"/>
    <col min="9483" max="9485" width="9.109375" style="28"/>
    <col min="9486" max="9486" width="8.88671875" style="28" customWidth="1"/>
    <col min="9487" max="9487" width="9.109375" style="28"/>
    <col min="9488" max="9488" width="6.5546875" style="28" customWidth="1"/>
    <col min="9489" max="9489" width="9" style="28" customWidth="1"/>
    <col min="9490" max="9490" width="9.109375" style="28"/>
    <col min="9491" max="9491" width="11.109375" style="28" customWidth="1"/>
    <col min="9492" max="9492" width="7.88671875" style="28" customWidth="1"/>
    <col min="9493" max="9729" width="9.109375" style="28"/>
    <col min="9730" max="9730" width="7.44140625" style="28" customWidth="1"/>
    <col min="9731" max="9731" width="10.5546875" style="28" customWidth="1"/>
    <col min="9732" max="9732" width="9.109375" style="28"/>
    <col min="9733" max="9733" width="11.44140625" style="28" customWidth="1"/>
    <col min="9734" max="9734" width="10.6640625" style="28" customWidth="1"/>
    <col min="9735" max="9735" width="14.109375" style="28" customWidth="1"/>
    <col min="9736" max="9736" width="9.5546875" style="28" customWidth="1"/>
    <col min="9737" max="9737" width="11.6640625" style="28" customWidth="1"/>
    <col min="9738" max="9738" width="11.88671875" style="28" customWidth="1"/>
    <col min="9739" max="9741" width="9.109375" style="28"/>
    <col min="9742" max="9742" width="8.88671875" style="28" customWidth="1"/>
    <col min="9743" max="9743" width="9.109375" style="28"/>
    <col min="9744" max="9744" width="6.5546875" style="28" customWidth="1"/>
    <col min="9745" max="9745" width="9" style="28" customWidth="1"/>
    <col min="9746" max="9746" width="9.109375" style="28"/>
    <col min="9747" max="9747" width="11.109375" style="28" customWidth="1"/>
    <col min="9748" max="9748" width="7.88671875" style="28" customWidth="1"/>
    <col min="9749" max="9985" width="9.109375" style="28"/>
    <col min="9986" max="9986" width="7.44140625" style="28" customWidth="1"/>
    <col min="9987" max="9987" width="10.5546875" style="28" customWidth="1"/>
    <col min="9988" max="9988" width="9.109375" style="28"/>
    <col min="9989" max="9989" width="11.44140625" style="28" customWidth="1"/>
    <col min="9990" max="9990" width="10.6640625" style="28" customWidth="1"/>
    <col min="9991" max="9991" width="14.109375" style="28" customWidth="1"/>
    <col min="9992" max="9992" width="9.5546875" style="28" customWidth="1"/>
    <col min="9993" max="9993" width="11.6640625" style="28" customWidth="1"/>
    <col min="9994" max="9994" width="11.88671875" style="28" customWidth="1"/>
    <col min="9995" max="9997" width="9.109375" style="28"/>
    <col min="9998" max="9998" width="8.88671875" style="28" customWidth="1"/>
    <col min="9999" max="9999" width="9.109375" style="28"/>
    <col min="10000" max="10000" width="6.5546875" style="28" customWidth="1"/>
    <col min="10001" max="10001" width="9" style="28" customWidth="1"/>
    <col min="10002" max="10002" width="9.109375" style="28"/>
    <col min="10003" max="10003" width="11.109375" style="28" customWidth="1"/>
    <col min="10004" max="10004" width="7.88671875" style="28" customWidth="1"/>
    <col min="10005" max="10241" width="9.109375" style="28"/>
    <col min="10242" max="10242" width="7.44140625" style="28" customWidth="1"/>
    <col min="10243" max="10243" width="10.5546875" style="28" customWidth="1"/>
    <col min="10244" max="10244" width="9.109375" style="28"/>
    <col min="10245" max="10245" width="11.44140625" style="28" customWidth="1"/>
    <col min="10246" max="10246" width="10.6640625" style="28" customWidth="1"/>
    <col min="10247" max="10247" width="14.109375" style="28" customWidth="1"/>
    <col min="10248" max="10248" width="9.5546875" style="28" customWidth="1"/>
    <col min="10249" max="10249" width="11.6640625" style="28" customWidth="1"/>
    <col min="10250" max="10250" width="11.88671875" style="28" customWidth="1"/>
    <col min="10251" max="10253" width="9.109375" style="28"/>
    <col min="10254" max="10254" width="8.88671875" style="28" customWidth="1"/>
    <col min="10255" max="10255" width="9.109375" style="28"/>
    <col min="10256" max="10256" width="6.5546875" style="28" customWidth="1"/>
    <col min="10257" max="10257" width="9" style="28" customWidth="1"/>
    <col min="10258" max="10258" width="9.109375" style="28"/>
    <col min="10259" max="10259" width="11.109375" style="28" customWidth="1"/>
    <col min="10260" max="10260" width="7.88671875" style="28" customWidth="1"/>
    <col min="10261" max="10497" width="9.109375" style="28"/>
    <col min="10498" max="10498" width="7.44140625" style="28" customWidth="1"/>
    <col min="10499" max="10499" width="10.5546875" style="28" customWidth="1"/>
    <col min="10500" max="10500" width="9.109375" style="28"/>
    <col min="10501" max="10501" width="11.44140625" style="28" customWidth="1"/>
    <col min="10502" max="10502" width="10.6640625" style="28" customWidth="1"/>
    <col min="10503" max="10503" width="14.109375" style="28" customWidth="1"/>
    <col min="10504" max="10504" width="9.5546875" style="28" customWidth="1"/>
    <col min="10505" max="10505" width="11.6640625" style="28" customWidth="1"/>
    <col min="10506" max="10506" width="11.88671875" style="28" customWidth="1"/>
    <col min="10507" max="10509" width="9.109375" style="28"/>
    <col min="10510" max="10510" width="8.88671875" style="28" customWidth="1"/>
    <col min="10511" max="10511" width="9.109375" style="28"/>
    <col min="10512" max="10512" width="6.5546875" style="28" customWidth="1"/>
    <col min="10513" max="10513" width="9" style="28" customWidth="1"/>
    <col min="10514" max="10514" width="9.109375" style="28"/>
    <col min="10515" max="10515" width="11.109375" style="28" customWidth="1"/>
    <col min="10516" max="10516" width="7.88671875" style="28" customWidth="1"/>
    <col min="10517" max="10753" width="9.109375" style="28"/>
    <col min="10754" max="10754" width="7.44140625" style="28" customWidth="1"/>
    <col min="10755" max="10755" width="10.5546875" style="28" customWidth="1"/>
    <col min="10756" max="10756" width="9.109375" style="28"/>
    <col min="10757" max="10757" width="11.44140625" style="28" customWidth="1"/>
    <col min="10758" max="10758" width="10.6640625" style="28" customWidth="1"/>
    <col min="10759" max="10759" width="14.109375" style="28" customWidth="1"/>
    <col min="10760" max="10760" width="9.5546875" style="28" customWidth="1"/>
    <col min="10761" max="10761" width="11.6640625" style="28" customWidth="1"/>
    <col min="10762" max="10762" width="11.88671875" style="28" customWidth="1"/>
    <col min="10763" max="10765" width="9.109375" style="28"/>
    <col min="10766" max="10766" width="8.88671875" style="28" customWidth="1"/>
    <col min="10767" max="10767" width="9.109375" style="28"/>
    <col min="10768" max="10768" width="6.5546875" style="28" customWidth="1"/>
    <col min="10769" max="10769" width="9" style="28" customWidth="1"/>
    <col min="10770" max="10770" width="9.109375" style="28"/>
    <col min="10771" max="10771" width="11.109375" style="28" customWidth="1"/>
    <col min="10772" max="10772" width="7.88671875" style="28" customWidth="1"/>
    <col min="10773" max="11009" width="9.109375" style="28"/>
    <col min="11010" max="11010" width="7.44140625" style="28" customWidth="1"/>
    <col min="11011" max="11011" width="10.5546875" style="28" customWidth="1"/>
    <col min="11012" max="11012" width="9.109375" style="28"/>
    <col min="11013" max="11013" width="11.44140625" style="28" customWidth="1"/>
    <col min="11014" max="11014" width="10.6640625" style="28" customWidth="1"/>
    <col min="11015" max="11015" width="14.109375" style="28" customWidth="1"/>
    <col min="11016" max="11016" width="9.5546875" style="28" customWidth="1"/>
    <col min="11017" max="11017" width="11.6640625" style="28" customWidth="1"/>
    <col min="11018" max="11018" width="11.88671875" style="28" customWidth="1"/>
    <col min="11019" max="11021" width="9.109375" style="28"/>
    <col min="11022" max="11022" width="8.88671875" style="28" customWidth="1"/>
    <col min="11023" max="11023" width="9.109375" style="28"/>
    <col min="11024" max="11024" width="6.5546875" style="28" customWidth="1"/>
    <col min="11025" max="11025" width="9" style="28" customWidth="1"/>
    <col min="11026" max="11026" width="9.109375" style="28"/>
    <col min="11027" max="11027" width="11.109375" style="28" customWidth="1"/>
    <col min="11028" max="11028" width="7.88671875" style="28" customWidth="1"/>
    <col min="11029" max="11265" width="9.109375" style="28"/>
    <col min="11266" max="11266" width="7.44140625" style="28" customWidth="1"/>
    <col min="11267" max="11267" width="10.5546875" style="28" customWidth="1"/>
    <col min="11268" max="11268" width="9.109375" style="28"/>
    <col min="11269" max="11269" width="11.44140625" style="28" customWidth="1"/>
    <col min="11270" max="11270" width="10.6640625" style="28" customWidth="1"/>
    <col min="11271" max="11271" width="14.109375" style="28" customWidth="1"/>
    <col min="11272" max="11272" width="9.5546875" style="28" customWidth="1"/>
    <col min="11273" max="11273" width="11.6640625" style="28" customWidth="1"/>
    <col min="11274" max="11274" width="11.88671875" style="28" customWidth="1"/>
    <col min="11275" max="11277" width="9.109375" style="28"/>
    <col min="11278" max="11278" width="8.88671875" style="28" customWidth="1"/>
    <col min="11279" max="11279" width="9.109375" style="28"/>
    <col min="11280" max="11280" width="6.5546875" style="28" customWidth="1"/>
    <col min="11281" max="11281" width="9" style="28" customWidth="1"/>
    <col min="11282" max="11282" width="9.109375" style="28"/>
    <col min="11283" max="11283" width="11.109375" style="28" customWidth="1"/>
    <col min="11284" max="11284" width="7.88671875" style="28" customWidth="1"/>
    <col min="11285" max="11521" width="9.109375" style="28"/>
    <col min="11522" max="11522" width="7.44140625" style="28" customWidth="1"/>
    <col min="11523" max="11523" width="10.5546875" style="28" customWidth="1"/>
    <col min="11524" max="11524" width="9.109375" style="28"/>
    <col min="11525" max="11525" width="11.44140625" style="28" customWidth="1"/>
    <col min="11526" max="11526" width="10.6640625" style="28" customWidth="1"/>
    <col min="11527" max="11527" width="14.109375" style="28" customWidth="1"/>
    <col min="11528" max="11528" width="9.5546875" style="28" customWidth="1"/>
    <col min="11529" max="11529" width="11.6640625" style="28" customWidth="1"/>
    <col min="11530" max="11530" width="11.88671875" style="28" customWidth="1"/>
    <col min="11531" max="11533" width="9.109375" style="28"/>
    <col min="11534" max="11534" width="8.88671875" style="28" customWidth="1"/>
    <col min="11535" max="11535" width="9.109375" style="28"/>
    <col min="11536" max="11536" width="6.5546875" style="28" customWidth="1"/>
    <col min="11537" max="11537" width="9" style="28" customWidth="1"/>
    <col min="11538" max="11538" width="9.109375" style="28"/>
    <col min="11539" max="11539" width="11.109375" style="28" customWidth="1"/>
    <col min="11540" max="11540" width="7.88671875" style="28" customWidth="1"/>
    <col min="11541" max="11777" width="9.109375" style="28"/>
    <col min="11778" max="11778" width="7.44140625" style="28" customWidth="1"/>
    <col min="11779" max="11779" width="10.5546875" style="28" customWidth="1"/>
    <col min="11780" max="11780" width="9.109375" style="28"/>
    <col min="11781" max="11781" width="11.44140625" style="28" customWidth="1"/>
    <col min="11782" max="11782" width="10.6640625" style="28" customWidth="1"/>
    <col min="11783" max="11783" width="14.109375" style="28" customWidth="1"/>
    <col min="11784" max="11784" width="9.5546875" style="28" customWidth="1"/>
    <col min="11785" max="11785" width="11.6640625" style="28" customWidth="1"/>
    <col min="11786" max="11786" width="11.88671875" style="28" customWidth="1"/>
    <col min="11787" max="11789" width="9.109375" style="28"/>
    <col min="11790" max="11790" width="8.88671875" style="28" customWidth="1"/>
    <col min="11791" max="11791" width="9.109375" style="28"/>
    <col min="11792" max="11792" width="6.5546875" style="28" customWidth="1"/>
    <col min="11793" max="11793" width="9" style="28" customWidth="1"/>
    <col min="11794" max="11794" width="9.109375" style="28"/>
    <col min="11795" max="11795" width="11.109375" style="28" customWidth="1"/>
    <col min="11796" max="11796" width="7.88671875" style="28" customWidth="1"/>
    <col min="11797" max="12033" width="9.109375" style="28"/>
    <col min="12034" max="12034" width="7.44140625" style="28" customWidth="1"/>
    <col min="12035" max="12035" width="10.5546875" style="28" customWidth="1"/>
    <col min="12036" max="12036" width="9.109375" style="28"/>
    <col min="12037" max="12037" width="11.44140625" style="28" customWidth="1"/>
    <col min="12038" max="12038" width="10.6640625" style="28" customWidth="1"/>
    <col min="12039" max="12039" width="14.109375" style="28" customWidth="1"/>
    <col min="12040" max="12040" width="9.5546875" style="28" customWidth="1"/>
    <col min="12041" max="12041" width="11.6640625" style="28" customWidth="1"/>
    <col min="12042" max="12042" width="11.88671875" style="28" customWidth="1"/>
    <col min="12043" max="12045" width="9.109375" style="28"/>
    <col min="12046" max="12046" width="8.88671875" style="28" customWidth="1"/>
    <col min="12047" max="12047" width="9.109375" style="28"/>
    <col min="12048" max="12048" width="6.5546875" style="28" customWidth="1"/>
    <col min="12049" max="12049" width="9" style="28" customWidth="1"/>
    <col min="12050" max="12050" width="9.109375" style="28"/>
    <col min="12051" max="12051" width="11.109375" style="28" customWidth="1"/>
    <col min="12052" max="12052" width="7.88671875" style="28" customWidth="1"/>
    <col min="12053" max="12289" width="9.109375" style="28"/>
    <col min="12290" max="12290" width="7.44140625" style="28" customWidth="1"/>
    <col min="12291" max="12291" width="10.5546875" style="28" customWidth="1"/>
    <col min="12292" max="12292" width="9.109375" style="28"/>
    <col min="12293" max="12293" width="11.44140625" style="28" customWidth="1"/>
    <col min="12294" max="12294" width="10.6640625" style="28" customWidth="1"/>
    <col min="12295" max="12295" width="14.109375" style="28" customWidth="1"/>
    <col min="12296" max="12296" width="9.5546875" style="28" customWidth="1"/>
    <col min="12297" max="12297" width="11.6640625" style="28" customWidth="1"/>
    <col min="12298" max="12298" width="11.88671875" style="28" customWidth="1"/>
    <col min="12299" max="12301" width="9.109375" style="28"/>
    <col min="12302" max="12302" width="8.88671875" style="28" customWidth="1"/>
    <col min="12303" max="12303" width="9.109375" style="28"/>
    <col min="12304" max="12304" width="6.5546875" style="28" customWidth="1"/>
    <col min="12305" max="12305" width="9" style="28" customWidth="1"/>
    <col min="12306" max="12306" width="9.109375" style="28"/>
    <col min="12307" max="12307" width="11.109375" style="28" customWidth="1"/>
    <col min="12308" max="12308" width="7.88671875" style="28" customWidth="1"/>
    <col min="12309" max="12545" width="9.109375" style="28"/>
    <col min="12546" max="12546" width="7.44140625" style="28" customWidth="1"/>
    <col min="12547" max="12547" width="10.5546875" style="28" customWidth="1"/>
    <col min="12548" max="12548" width="9.109375" style="28"/>
    <col min="12549" max="12549" width="11.44140625" style="28" customWidth="1"/>
    <col min="12550" max="12550" width="10.6640625" style="28" customWidth="1"/>
    <col min="12551" max="12551" width="14.109375" style="28" customWidth="1"/>
    <col min="12552" max="12552" width="9.5546875" style="28" customWidth="1"/>
    <col min="12553" max="12553" width="11.6640625" style="28" customWidth="1"/>
    <col min="12554" max="12554" width="11.88671875" style="28" customWidth="1"/>
    <col min="12555" max="12557" width="9.109375" style="28"/>
    <col min="12558" max="12558" width="8.88671875" style="28" customWidth="1"/>
    <col min="12559" max="12559" width="9.109375" style="28"/>
    <col min="12560" max="12560" width="6.5546875" style="28" customWidth="1"/>
    <col min="12561" max="12561" width="9" style="28" customWidth="1"/>
    <col min="12562" max="12562" width="9.109375" style="28"/>
    <col min="12563" max="12563" width="11.109375" style="28" customWidth="1"/>
    <col min="12564" max="12564" width="7.88671875" style="28" customWidth="1"/>
    <col min="12565" max="12801" width="9.109375" style="28"/>
    <col min="12802" max="12802" width="7.44140625" style="28" customWidth="1"/>
    <col min="12803" max="12803" width="10.5546875" style="28" customWidth="1"/>
    <col min="12804" max="12804" width="9.109375" style="28"/>
    <col min="12805" max="12805" width="11.44140625" style="28" customWidth="1"/>
    <col min="12806" max="12806" width="10.6640625" style="28" customWidth="1"/>
    <col min="12807" max="12807" width="14.109375" style="28" customWidth="1"/>
    <col min="12808" max="12808" width="9.5546875" style="28" customWidth="1"/>
    <col min="12809" max="12809" width="11.6640625" style="28" customWidth="1"/>
    <col min="12810" max="12810" width="11.88671875" style="28" customWidth="1"/>
    <col min="12811" max="12813" width="9.109375" style="28"/>
    <col min="12814" max="12814" width="8.88671875" style="28" customWidth="1"/>
    <col min="12815" max="12815" width="9.109375" style="28"/>
    <col min="12816" max="12816" width="6.5546875" style="28" customWidth="1"/>
    <col min="12817" max="12817" width="9" style="28" customWidth="1"/>
    <col min="12818" max="12818" width="9.109375" style="28"/>
    <col min="12819" max="12819" width="11.109375" style="28" customWidth="1"/>
    <col min="12820" max="12820" width="7.88671875" style="28" customWidth="1"/>
    <col min="12821" max="13057" width="9.109375" style="28"/>
    <col min="13058" max="13058" width="7.44140625" style="28" customWidth="1"/>
    <col min="13059" max="13059" width="10.5546875" style="28" customWidth="1"/>
    <col min="13060" max="13060" width="9.109375" style="28"/>
    <col min="13061" max="13061" width="11.44140625" style="28" customWidth="1"/>
    <col min="13062" max="13062" width="10.6640625" style="28" customWidth="1"/>
    <col min="13063" max="13063" width="14.109375" style="28" customWidth="1"/>
    <col min="13064" max="13064" width="9.5546875" style="28" customWidth="1"/>
    <col min="13065" max="13065" width="11.6640625" style="28" customWidth="1"/>
    <col min="13066" max="13066" width="11.88671875" style="28" customWidth="1"/>
    <col min="13067" max="13069" width="9.109375" style="28"/>
    <col min="13070" max="13070" width="8.88671875" style="28" customWidth="1"/>
    <col min="13071" max="13071" width="9.109375" style="28"/>
    <col min="13072" max="13072" width="6.5546875" style="28" customWidth="1"/>
    <col min="13073" max="13073" width="9" style="28" customWidth="1"/>
    <col min="13074" max="13074" width="9.109375" style="28"/>
    <col min="13075" max="13075" width="11.109375" style="28" customWidth="1"/>
    <col min="13076" max="13076" width="7.88671875" style="28" customWidth="1"/>
    <col min="13077" max="13313" width="9.109375" style="28"/>
    <col min="13314" max="13314" width="7.44140625" style="28" customWidth="1"/>
    <col min="13315" max="13315" width="10.5546875" style="28" customWidth="1"/>
    <col min="13316" max="13316" width="9.109375" style="28"/>
    <col min="13317" max="13317" width="11.44140625" style="28" customWidth="1"/>
    <col min="13318" max="13318" width="10.6640625" style="28" customWidth="1"/>
    <col min="13319" max="13319" width="14.109375" style="28" customWidth="1"/>
    <col min="13320" max="13320" width="9.5546875" style="28" customWidth="1"/>
    <col min="13321" max="13321" width="11.6640625" style="28" customWidth="1"/>
    <col min="13322" max="13322" width="11.88671875" style="28" customWidth="1"/>
    <col min="13323" max="13325" width="9.109375" style="28"/>
    <col min="13326" max="13326" width="8.88671875" style="28" customWidth="1"/>
    <col min="13327" max="13327" width="9.109375" style="28"/>
    <col min="13328" max="13328" width="6.5546875" style="28" customWidth="1"/>
    <col min="13329" max="13329" width="9" style="28" customWidth="1"/>
    <col min="13330" max="13330" width="9.109375" style="28"/>
    <col min="13331" max="13331" width="11.109375" style="28" customWidth="1"/>
    <col min="13332" max="13332" width="7.88671875" style="28" customWidth="1"/>
    <col min="13333" max="13569" width="9.109375" style="28"/>
    <col min="13570" max="13570" width="7.44140625" style="28" customWidth="1"/>
    <col min="13571" max="13571" width="10.5546875" style="28" customWidth="1"/>
    <col min="13572" max="13572" width="9.109375" style="28"/>
    <col min="13573" max="13573" width="11.44140625" style="28" customWidth="1"/>
    <col min="13574" max="13574" width="10.6640625" style="28" customWidth="1"/>
    <col min="13575" max="13575" width="14.109375" style="28" customWidth="1"/>
    <col min="13576" max="13576" width="9.5546875" style="28" customWidth="1"/>
    <col min="13577" max="13577" width="11.6640625" style="28" customWidth="1"/>
    <col min="13578" max="13578" width="11.88671875" style="28" customWidth="1"/>
    <col min="13579" max="13581" width="9.109375" style="28"/>
    <col min="13582" max="13582" width="8.88671875" style="28" customWidth="1"/>
    <col min="13583" max="13583" width="9.109375" style="28"/>
    <col min="13584" max="13584" width="6.5546875" style="28" customWidth="1"/>
    <col min="13585" max="13585" width="9" style="28" customWidth="1"/>
    <col min="13586" max="13586" width="9.109375" style="28"/>
    <col min="13587" max="13587" width="11.109375" style="28" customWidth="1"/>
    <col min="13588" max="13588" width="7.88671875" style="28" customWidth="1"/>
    <col min="13589" max="13825" width="9.109375" style="28"/>
    <col min="13826" max="13826" width="7.44140625" style="28" customWidth="1"/>
    <col min="13827" max="13827" width="10.5546875" style="28" customWidth="1"/>
    <col min="13828" max="13828" width="9.109375" style="28"/>
    <col min="13829" max="13829" width="11.44140625" style="28" customWidth="1"/>
    <col min="13830" max="13830" width="10.6640625" style="28" customWidth="1"/>
    <col min="13831" max="13831" width="14.109375" style="28" customWidth="1"/>
    <col min="13832" max="13832" width="9.5546875" style="28" customWidth="1"/>
    <col min="13833" max="13833" width="11.6640625" style="28" customWidth="1"/>
    <col min="13834" max="13834" width="11.88671875" style="28" customWidth="1"/>
    <col min="13835" max="13837" width="9.109375" style="28"/>
    <col min="13838" max="13838" width="8.88671875" style="28" customWidth="1"/>
    <col min="13839" max="13839" width="9.109375" style="28"/>
    <col min="13840" max="13840" width="6.5546875" style="28" customWidth="1"/>
    <col min="13841" max="13841" width="9" style="28" customWidth="1"/>
    <col min="13842" max="13842" width="9.109375" style="28"/>
    <col min="13843" max="13843" width="11.109375" style="28" customWidth="1"/>
    <col min="13844" max="13844" width="7.88671875" style="28" customWidth="1"/>
    <col min="13845" max="14081" width="9.109375" style="28"/>
    <col min="14082" max="14082" width="7.44140625" style="28" customWidth="1"/>
    <col min="14083" max="14083" width="10.5546875" style="28" customWidth="1"/>
    <col min="14084" max="14084" width="9.109375" style="28"/>
    <col min="14085" max="14085" width="11.44140625" style="28" customWidth="1"/>
    <col min="14086" max="14086" width="10.6640625" style="28" customWidth="1"/>
    <col min="14087" max="14087" width="14.109375" style="28" customWidth="1"/>
    <col min="14088" max="14088" width="9.5546875" style="28" customWidth="1"/>
    <col min="14089" max="14089" width="11.6640625" style="28" customWidth="1"/>
    <col min="14090" max="14090" width="11.88671875" style="28" customWidth="1"/>
    <col min="14091" max="14093" width="9.109375" style="28"/>
    <col min="14094" max="14094" width="8.88671875" style="28" customWidth="1"/>
    <col min="14095" max="14095" width="9.109375" style="28"/>
    <col min="14096" max="14096" width="6.5546875" style="28" customWidth="1"/>
    <col min="14097" max="14097" width="9" style="28" customWidth="1"/>
    <col min="14098" max="14098" width="9.109375" style="28"/>
    <col min="14099" max="14099" width="11.109375" style="28" customWidth="1"/>
    <col min="14100" max="14100" width="7.88671875" style="28" customWidth="1"/>
    <col min="14101" max="14337" width="9.109375" style="28"/>
    <col min="14338" max="14338" width="7.44140625" style="28" customWidth="1"/>
    <col min="14339" max="14339" width="10.5546875" style="28" customWidth="1"/>
    <col min="14340" max="14340" width="9.109375" style="28"/>
    <col min="14341" max="14341" width="11.44140625" style="28" customWidth="1"/>
    <col min="14342" max="14342" width="10.6640625" style="28" customWidth="1"/>
    <col min="14343" max="14343" width="14.109375" style="28" customWidth="1"/>
    <col min="14344" max="14344" width="9.5546875" style="28" customWidth="1"/>
    <col min="14345" max="14345" width="11.6640625" style="28" customWidth="1"/>
    <col min="14346" max="14346" width="11.88671875" style="28" customWidth="1"/>
    <col min="14347" max="14349" width="9.109375" style="28"/>
    <col min="14350" max="14350" width="8.88671875" style="28" customWidth="1"/>
    <col min="14351" max="14351" width="9.109375" style="28"/>
    <col min="14352" max="14352" width="6.5546875" style="28" customWidth="1"/>
    <col min="14353" max="14353" width="9" style="28" customWidth="1"/>
    <col min="14354" max="14354" width="9.109375" style="28"/>
    <col min="14355" max="14355" width="11.109375" style="28" customWidth="1"/>
    <col min="14356" max="14356" width="7.88671875" style="28" customWidth="1"/>
    <col min="14357" max="14593" width="9.109375" style="28"/>
    <col min="14594" max="14594" width="7.44140625" style="28" customWidth="1"/>
    <col min="14595" max="14595" width="10.5546875" style="28" customWidth="1"/>
    <col min="14596" max="14596" width="9.109375" style="28"/>
    <col min="14597" max="14597" width="11.44140625" style="28" customWidth="1"/>
    <col min="14598" max="14598" width="10.6640625" style="28" customWidth="1"/>
    <col min="14599" max="14599" width="14.109375" style="28" customWidth="1"/>
    <col min="14600" max="14600" width="9.5546875" style="28" customWidth="1"/>
    <col min="14601" max="14601" width="11.6640625" style="28" customWidth="1"/>
    <col min="14602" max="14602" width="11.88671875" style="28" customWidth="1"/>
    <col min="14603" max="14605" width="9.109375" style="28"/>
    <col min="14606" max="14606" width="8.88671875" style="28" customWidth="1"/>
    <col min="14607" max="14607" width="9.109375" style="28"/>
    <col min="14608" max="14608" width="6.5546875" style="28" customWidth="1"/>
    <col min="14609" max="14609" width="9" style="28" customWidth="1"/>
    <col min="14610" max="14610" width="9.109375" style="28"/>
    <col min="14611" max="14611" width="11.109375" style="28" customWidth="1"/>
    <col min="14612" max="14612" width="7.88671875" style="28" customWidth="1"/>
    <col min="14613" max="14849" width="9.109375" style="28"/>
    <col min="14850" max="14850" width="7.44140625" style="28" customWidth="1"/>
    <col min="14851" max="14851" width="10.5546875" style="28" customWidth="1"/>
    <col min="14852" max="14852" width="9.109375" style="28"/>
    <col min="14853" max="14853" width="11.44140625" style="28" customWidth="1"/>
    <col min="14854" max="14854" width="10.6640625" style="28" customWidth="1"/>
    <col min="14855" max="14855" width="14.109375" style="28" customWidth="1"/>
    <col min="14856" max="14856" width="9.5546875" style="28" customWidth="1"/>
    <col min="14857" max="14857" width="11.6640625" style="28" customWidth="1"/>
    <col min="14858" max="14858" width="11.88671875" style="28" customWidth="1"/>
    <col min="14859" max="14861" width="9.109375" style="28"/>
    <col min="14862" max="14862" width="8.88671875" style="28" customWidth="1"/>
    <col min="14863" max="14863" width="9.109375" style="28"/>
    <col min="14864" max="14864" width="6.5546875" style="28" customWidth="1"/>
    <col min="14865" max="14865" width="9" style="28" customWidth="1"/>
    <col min="14866" max="14866" width="9.109375" style="28"/>
    <col min="14867" max="14867" width="11.109375" style="28" customWidth="1"/>
    <col min="14868" max="14868" width="7.88671875" style="28" customWidth="1"/>
    <col min="14869" max="15105" width="9.109375" style="28"/>
    <col min="15106" max="15106" width="7.44140625" style="28" customWidth="1"/>
    <col min="15107" max="15107" width="10.5546875" style="28" customWidth="1"/>
    <col min="15108" max="15108" width="9.109375" style="28"/>
    <col min="15109" max="15109" width="11.44140625" style="28" customWidth="1"/>
    <col min="15110" max="15110" width="10.6640625" style="28" customWidth="1"/>
    <col min="15111" max="15111" width="14.109375" style="28" customWidth="1"/>
    <col min="15112" max="15112" width="9.5546875" style="28" customWidth="1"/>
    <col min="15113" max="15113" width="11.6640625" style="28" customWidth="1"/>
    <col min="15114" max="15114" width="11.88671875" style="28" customWidth="1"/>
    <col min="15115" max="15117" width="9.109375" style="28"/>
    <col min="15118" max="15118" width="8.88671875" style="28" customWidth="1"/>
    <col min="15119" max="15119" width="9.109375" style="28"/>
    <col min="15120" max="15120" width="6.5546875" style="28" customWidth="1"/>
    <col min="15121" max="15121" width="9" style="28" customWidth="1"/>
    <col min="15122" max="15122" width="9.109375" style="28"/>
    <col min="15123" max="15123" width="11.109375" style="28" customWidth="1"/>
    <col min="15124" max="15124" width="7.88671875" style="28" customWidth="1"/>
    <col min="15125" max="15361" width="9.109375" style="28"/>
    <col min="15362" max="15362" width="7.44140625" style="28" customWidth="1"/>
    <col min="15363" max="15363" width="10.5546875" style="28" customWidth="1"/>
    <col min="15364" max="15364" width="9.109375" style="28"/>
    <col min="15365" max="15365" width="11.44140625" style="28" customWidth="1"/>
    <col min="15366" max="15366" width="10.6640625" style="28" customWidth="1"/>
    <col min="15367" max="15367" width="14.109375" style="28" customWidth="1"/>
    <col min="15368" max="15368" width="9.5546875" style="28" customWidth="1"/>
    <col min="15369" max="15369" width="11.6640625" style="28" customWidth="1"/>
    <col min="15370" max="15370" width="11.88671875" style="28" customWidth="1"/>
    <col min="15371" max="15373" width="9.109375" style="28"/>
    <col min="15374" max="15374" width="8.88671875" style="28" customWidth="1"/>
    <col min="15375" max="15375" width="9.109375" style="28"/>
    <col min="15376" max="15376" width="6.5546875" style="28" customWidth="1"/>
    <col min="15377" max="15377" width="9" style="28" customWidth="1"/>
    <col min="15378" max="15378" width="9.109375" style="28"/>
    <col min="15379" max="15379" width="11.109375" style="28" customWidth="1"/>
    <col min="15380" max="15380" width="7.88671875" style="28" customWidth="1"/>
    <col min="15381" max="15617" width="9.109375" style="28"/>
    <col min="15618" max="15618" width="7.44140625" style="28" customWidth="1"/>
    <col min="15619" max="15619" width="10.5546875" style="28" customWidth="1"/>
    <col min="15620" max="15620" width="9.109375" style="28"/>
    <col min="15621" max="15621" width="11.44140625" style="28" customWidth="1"/>
    <col min="15622" max="15622" width="10.6640625" style="28" customWidth="1"/>
    <col min="15623" max="15623" width="14.109375" style="28" customWidth="1"/>
    <col min="15624" max="15624" width="9.5546875" style="28" customWidth="1"/>
    <col min="15625" max="15625" width="11.6640625" style="28" customWidth="1"/>
    <col min="15626" max="15626" width="11.88671875" style="28" customWidth="1"/>
    <col min="15627" max="15629" width="9.109375" style="28"/>
    <col min="15630" max="15630" width="8.88671875" style="28" customWidth="1"/>
    <col min="15631" max="15631" width="9.109375" style="28"/>
    <col min="15632" max="15632" width="6.5546875" style="28" customWidth="1"/>
    <col min="15633" max="15633" width="9" style="28" customWidth="1"/>
    <col min="15634" max="15634" width="9.109375" style="28"/>
    <col min="15635" max="15635" width="11.109375" style="28" customWidth="1"/>
    <col min="15636" max="15636" width="7.88671875" style="28" customWidth="1"/>
    <col min="15637" max="15873" width="9.109375" style="28"/>
    <col min="15874" max="15874" width="7.44140625" style="28" customWidth="1"/>
    <col min="15875" max="15875" width="10.5546875" style="28" customWidth="1"/>
    <col min="15876" max="15876" width="9.109375" style="28"/>
    <col min="15877" max="15877" width="11.44140625" style="28" customWidth="1"/>
    <col min="15878" max="15878" width="10.6640625" style="28" customWidth="1"/>
    <col min="15879" max="15879" width="14.109375" style="28" customWidth="1"/>
    <col min="15880" max="15880" width="9.5546875" style="28" customWidth="1"/>
    <col min="15881" max="15881" width="11.6640625" style="28" customWidth="1"/>
    <col min="15882" max="15882" width="11.88671875" style="28" customWidth="1"/>
    <col min="15883" max="15885" width="9.109375" style="28"/>
    <col min="15886" max="15886" width="8.88671875" style="28" customWidth="1"/>
    <col min="15887" max="15887" width="9.109375" style="28"/>
    <col min="15888" max="15888" width="6.5546875" style="28" customWidth="1"/>
    <col min="15889" max="15889" width="9" style="28" customWidth="1"/>
    <col min="15890" max="15890" width="9.109375" style="28"/>
    <col min="15891" max="15891" width="11.109375" style="28" customWidth="1"/>
    <col min="15892" max="15892" width="7.88671875" style="28" customWidth="1"/>
    <col min="15893" max="16129" width="9.109375" style="28"/>
    <col min="16130" max="16130" width="7.44140625" style="28" customWidth="1"/>
    <col min="16131" max="16131" width="10.5546875" style="28" customWidth="1"/>
    <col min="16132" max="16132" width="9.109375" style="28"/>
    <col min="16133" max="16133" width="11.44140625" style="28" customWidth="1"/>
    <col min="16134" max="16134" width="10.6640625" style="28" customWidth="1"/>
    <col min="16135" max="16135" width="14.109375" style="28" customWidth="1"/>
    <col min="16136" max="16136" width="9.5546875" style="28" customWidth="1"/>
    <col min="16137" max="16137" width="11.6640625" style="28" customWidth="1"/>
    <col min="16138" max="16138" width="11.88671875" style="28" customWidth="1"/>
    <col min="16139" max="16141" width="9.109375" style="28"/>
    <col min="16142" max="16142" width="8.88671875" style="28" customWidth="1"/>
    <col min="16143" max="16143" width="9.109375" style="28"/>
    <col min="16144" max="16144" width="6.5546875" style="28" customWidth="1"/>
    <col min="16145" max="16145" width="9" style="28" customWidth="1"/>
    <col min="16146" max="16146" width="9.109375" style="28"/>
    <col min="16147" max="16147" width="11.109375" style="28" customWidth="1"/>
    <col min="16148" max="16148" width="7.88671875" style="28" customWidth="1"/>
    <col min="16149" max="16384" width="9.109375" style="28"/>
  </cols>
  <sheetData>
    <row r="1" spans="2:20" x14ac:dyDescent="0.3">
      <c r="B1" s="31" t="s">
        <v>151</v>
      </c>
      <c r="C1" s="31"/>
      <c r="D1" s="32"/>
      <c r="E1" s="32"/>
      <c r="F1" s="32"/>
      <c r="G1" s="32"/>
      <c r="H1" s="32" t="s">
        <v>152</v>
      </c>
      <c r="I1" s="32"/>
      <c r="J1" s="32"/>
      <c r="K1" s="33"/>
      <c r="L1" s="34" t="s">
        <v>153</v>
      </c>
      <c r="M1" s="35"/>
      <c r="N1" s="36"/>
      <c r="O1" s="34" t="s">
        <v>153</v>
      </c>
      <c r="P1" s="35"/>
      <c r="Q1" s="36"/>
      <c r="R1" s="34" t="s">
        <v>153</v>
      </c>
      <c r="S1" s="35"/>
      <c r="T1" s="36"/>
    </row>
    <row r="2" spans="2:20" x14ac:dyDescent="0.3">
      <c r="B2" s="37"/>
      <c r="C2" s="37"/>
      <c r="D2" s="489" t="s">
        <v>154</v>
      </c>
      <c r="E2" s="489"/>
      <c r="F2" s="489"/>
      <c r="G2" s="489"/>
      <c r="H2" s="489"/>
      <c r="I2" s="489"/>
      <c r="J2" s="107"/>
      <c r="K2" s="38" t="s">
        <v>155</v>
      </c>
      <c r="L2" s="39" t="s">
        <v>156</v>
      </c>
      <c r="M2" s="40"/>
      <c r="N2" s="41"/>
      <c r="O2" s="39" t="s">
        <v>157</v>
      </c>
      <c r="P2" s="40"/>
      <c r="Q2" s="41"/>
      <c r="R2" s="39" t="s">
        <v>158</v>
      </c>
      <c r="S2" s="40"/>
      <c r="T2" s="41"/>
    </row>
    <row r="3" spans="2:20" x14ac:dyDescent="0.3">
      <c r="B3" s="31" t="s">
        <v>159</v>
      </c>
      <c r="C3" s="31"/>
      <c r="D3" s="31"/>
      <c r="E3" s="31"/>
      <c r="F3" s="31"/>
      <c r="G3" s="31" t="s">
        <v>160</v>
      </c>
      <c r="H3" s="31"/>
      <c r="I3" s="31"/>
      <c r="J3" s="31"/>
      <c r="K3" s="38" t="s">
        <v>161</v>
      </c>
      <c r="L3" s="34" t="s">
        <v>162</v>
      </c>
      <c r="M3" s="35"/>
      <c r="N3" s="36"/>
      <c r="O3" s="34" t="s">
        <v>162</v>
      </c>
      <c r="P3" s="35"/>
      <c r="Q3" s="36"/>
      <c r="R3" s="34" t="s">
        <v>163</v>
      </c>
      <c r="S3" s="35"/>
      <c r="T3" s="36"/>
    </row>
    <row r="4" spans="2:20" x14ac:dyDescent="0.3">
      <c r="B4" s="31"/>
      <c r="C4" s="31"/>
      <c r="D4" s="31"/>
      <c r="E4" s="31"/>
      <c r="F4" s="31"/>
      <c r="G4" s="31"/>
      <c r="H4" s="31"/>
      <c r="I4" s="31"/>
      <c r="J4" s="31"/>
      <c r="K4" s="38" t="s">
        <v>164</v>
      </c>
      <c r="L4" s="42" t="s">
        <v>165</v>
      </c>
      <c r="M4" s="43"/>
      <c r="N4" s="44"/>
      <c r="O4" s="42" t="s">
        <v>165</v>
      </c>
      <c r="P4" s="43"/>
      <c r="Q4" s="44"/>
      <c r="R4" s="42" t="s">
        <v>166</v>
      </c>
      <c r="S4" s="43"/>
      <c r="T4" s="44"/>
    </row>
    <row r="5" spans="2:20" x14ac:dyDescent="0.3">
      <c r="B5" s="37"/>
      <c r="C5" s="37"/>
      <c r="D5" s="37"/>
      <c r="E5" s="45"/>
      <c r="F5" s="37"/>
      <c r="G5" s="37"/>
      <c r="H5" s="37"/>
      <c r="I5" s="37"/>
      <c r="J5" s="37"/>
      <c r="K5" s="38" t="s">
        <v>167</v>
      </c>
      <c r="L5" s="39" t="s">
        <v>168</v>
      </c>
      <c r="M5" s="40"/>
      <c r="N5" s="41"/>
      <c r="O5" s="39" t="s">
        <v>169</v>
      </c>
      <c r="P5" s="40"/>
      <c r="Q5" s="41">
        <v>36000</v>
      </c>
      <c r="R5" s="39" t="s">
        <v>170</v>
      </c>
      <c r="S5" s="40"/>
      <c r="T5" s="41">
        <v>40</v>
      </c>
    </row>
    <row r="6" spans="2:20" ht="15.6" x14ac:dyDescent="0.3">
      <c r="B6" s="490" t="s">
        <v>171</v>
      </c>
      <c r="C6" s="490"/>
      <c r="D6" s="490"/>
      <c r="E6" s="490"/>
      <c r="F6" s="490"/>
      <c r="G6" s="490"/>
      <c r="H6" s="490"/>
      <c r="I6" s="490"/>
      <c r="J6" s="108"/>
      <c r="K6" s="38"/>
      <c r="L6" s="34" t="s">
        <v>172</v>
      </c>
      <c r="M6" s="35"/>
      <c r="N6" s="36"/>
      <c r="O6" s="34" t="s">
        <v>172</v>
      </c>
      <c r="P6" s="35"/>
      <c r="Q6" s="36"/>
      <c r="R6" s="34" t="s">
        <v>172</v>
      </c>
      <c r="S6" s="35"/>
      <c r="T6" s="36"/>
    </row>
    <row r="7" spans="2:20" x14ac:dyDescent="0.3">
      <c r="B7" s="491" t="s">
        <v>173</v>
      </c>
      <c r="C7" s="491"/>
      <c r="D7" s="491"/>
      <c r="E7" s="491"/>
      <c r="F7" s="491"/>
      <c r="G7" s="491"/>
      <c r="H7" s="491"/>
      <c r="I7" s="491"/>
      <c r="J7" s="104"/>
      <c r="K7" s="38"/>
      <c r="L7" s="46" t="s">
        <v>174</v>
      </c>
      <c r="M7" s="40"/>
      <c r="N7" s="41"/>
      <c r="O7" s="46" t="s">
        <v>175</v>
      </c>
      <c r="P7" s="40"/>
      <c r="Q7" s="41"/>
      <c r="R7" s="46" t="s">
        <v>176</v>
      </c>
      <c r="S7" s="40"/>
      <c r="T7" s="41"/>
    </row>
    <row r="8" spans="2:20" x14ac:dyDescent="0.3">
      <c r="B8" s="491" t="s">
        <v>177</v>
      </c>
      <c r="C8" s="491"/>
      <c r="D8" s="491"/>
      <c r="E8" s="491"/>
      <c r="F8" s="491"/>
      <c r="G8" s="491"/>
      <c r="H8" s="491"/>
      <c r="I8" s="491"/>
      <c r="J8" s="105"/>
      <c r="K8" s="38"/>
      <c r="L8" s="33" t="s">
        <v>178</v>
      </c>
      <c r="M8" s="33" t="s">
        <v>179</v>
      </c>
      <c r="N8" s="33" t="s">
        <v>180</v>
      </c>
      <c r="O8" s="33" t="s">
        <v>178</v>
      </c>
      <c r="P8" s="33" t="s">
        <v>179</v>
      </c>
      <c r="Q8" s="33" t="s">
        <v>180</v>
      </c>
      <c r="R8" s="33"/>
      <c r="S8" s="33"/>
      <c r="T8" s="33"/>
    </row>
    <row r="9" spans="2:20" x14ac:dyDescent="0.3">
      <c r="B9" s="47"/>
      <c r="C9" s="47"/>
      <c r="D9" s="47"/>
      <c r="E9" s="47"/>
      <c r="F9" s="491" t="s">
        <v>267</v>
      </c>
      <c r="G9" s="491"/>
      <c r="H9" s="47"/>
      <c r="I9" s="47"/>
      <c r="J9" s="37"/>
      <c r="K9" s="38"/>
      <c r="L9" s="38" t="s">
        <v>181</v>
      </c>
      <c r="M9" s="38" t="s">
        <v>182</v>
      </c>
      <c r="N9" s="38" t="s">
        <v>183</v>
      </c>
      <c r="O9" s="38" t="s">
        <v>181</v>
      </c>
      <c r="P9" s="38" t="s">
        <v>182</v>
      </c>
      <c r="Q9" s="38" t="s">
        <v>183</v>
      </c>
      <c r="R9" s="38"/>
      <c r="S9" s="38"/>
      <c r="T9" s="38"/>
    </row>
    <row r="10" spans="2:20" ht="24" customHeight="1" x14ac:dyDescent="0.3">
      <c r="B10" s="48" t="s">
        <v>184</v>
      </c>
      <c r="C10" s="499" t="s">
        <v>185</v>
      </c>
      <c r="D10" s="499"/>
      <c r="E10" s="499"/>
      <c r="F10" s="499"/>
      <c r="G10" s="499"/>
      <c r="H10" s="499"/>
      <c r="I10" s="499"/>
      <c r="J10" s="106"/>
      <c r="K10" s="49" t="s">
        <v>186</v>
      </c>
      <c r="L10" s="50">
        <f>'[1]Приложение №5 Коминтерновская'!E9</f>
        <v>5250.0610000000006</v>
      </c>
      <c r="M10" s="49" t="s">
        <v>262</v>
      </c>
      <c r="N10" s="49" t="s">
        <v>263</v>
      </c>
      <c r="O10" s="51">
        <f>'[1]Приложение №5 Коминтерновская'!E11</f>
        <v>614.50800000000004</v>
      </c>
      <c r="P10" s="52" t="s">
        <v>264</v>
      </c>
      <c r="Q10" s="52" t="s">
        <v>265</v>
      </c>
      <c r="R10" s="53">
        <f>'[1]Приложение №5 Коминтерновская'!E99</f>
        <v>8477.9599999999937</v>
      </c>
      <c r="S10" s="53" t="s">
        <v>262</v>
      </c>
      <c r="T10" s="52" t="s">
        <v>263</v>
      </c>
    </row>
    <row r="11" spans="2:20" ht="17.25" customHeight="1" x14ac:dyDescent="0.3">
      <c r="B11" s="37"/>
      <c r="C11" s="494" t="s">
        <v>268</v>
      </c>
      <c r="D11" s="494"/>
      <c r="E11" s="494"/>
      <c r="F11" s="494"/>
      <c r="G11" s="494"/>
      <c r="H11" s="494"/>
      <c r="I11" s="494"/>
      <c r="J11" s="37"/>
      <c r="K11" s="49" t="s">
        <v>187</v>
      </c>
      <c r="L11" s="50">
        <f>'[1]Приложение №5 Коминтерновская'!F9</f>
        <v>5250.2143125000002</v>
      </c>
      <c r="M11" s="54">
        <f>L11-L10</f>
        <v>0.15331249999962893</v>
      </c>
      <c r="N11" s="55">
        <f>M11*48000</f>
        <v>7358.9999999821885</v>
      </c>
      <c r="O11" s="51">
        <f>'[1]Приложение №5 Коминтерновская'!F11</f>
        <v>614.59550000000002</v>
      </c>
      <c r="P11" s="53">
        <f>O11-O10</f>
        <v>8.7499999999977263E-2</v>
      </c>
      <c r="Q11" s="56">
        <f>P11*36000</f>
        <v>3149.9999999991815</v>
      </c>
      <c r="R11" s="53">
        <f>'[1]Приложение №5 Коминтерновская'!F99</f>
        <v>8477.9999999999945</v>
      </c>
      <c r="S11" s="53">
        <f>R11-R10</f>
        <v>4.0000000000873115E-2</v>
      </c>
      <c r="T11" s="56">
        <f>S11*40</f>
        <v>1.6000000000349246</v>
      </c>
    </row>
    <row r="12" spans="2:20" x14ac:dyDescent="0.3">
      <c r="B12" s="33"/>
      <c r="C12" s="34" t="s">
        <v>153</v>
      </c>
      <c r="D12" s="35"/>
      <c r="E12" s="36"/>
      <c r="F12" s="34" t="s">
        <v>188</v>
      </c>
      <c r="G12" s="35"/>
      <c r="H12" s="35"/>
      <c r="I12" s="57"/>
      <c r="J12" s="43"/>
      <c r="K12" s="49" t="s">
        <v>189</v>
      </c>
      <c r="L12" s="50">
        <f>'[1]Приложение №5 Коминтерновская'!G9</f>
        <v>5250.3580416666673</v>
      </c>
      <c r="M12" s="54">
        <f t="shared" ref="M12:M34" si="0">L12-L11</f>
        <v>0.14372916666707169</v>
      </c>
      <c r="N12" s="55">
        <f t="shared" ref="N12:N34" si="1">M12*48000</f>
        <v>6899.0000000194414</v>
      </c>
      <c r="O12" s="51">
        <f>'[1]Приложение №5 Коминтерновская'!G11</f>
        <v>614.62180555555562</v>
      </c>
      <c r="P12" s="53">
        <f t="shared" ref="P12:P34" si="2">O12-O11</f>
        <v>2.6305555555609317E-2</v>
      </c>
      <c r="Q12" s="56">
        <f t="shared" ref="Q12:Q34" si="3">P12*36000</f>
        <v>947.0000000019354</v>
      </c>
      <c r="R12" s="53">
        <f>'[1]Приложение №5 Коминтерновская'!G99</f>
        <v>8478.0299999999952</v>
      </c>
      <c r="S12" s="53">
        <f t="shared" ref="S12:S34" si="4">R12-R11</f>
        <v>3.0000000000654836E-2</v>
      </c>
      <c r="T12" s="56">
        <f t="shared" ref="T12:T34" si="5">S12*40</f>
        <v>1.2000000000261934</v>
      </c>
    </row>
    <row r="13" spans="2:20" x14ac:dyDescent="0.3">
      <c r="B13" s="38" t="s">
        <v>155</v>
      </c>
      <c r="C13" s="39" t="s">
        <v>157</v>
      </c>
      <c r="D13" s="40"/>
      <c r="E13" s="41"/>
      <c r="F13" s="39" t="s">
        <v>190</v>
      </c>
      <c r="G13" s="40"/>
      <c r="H13" s="40"/>
      <c r="I13" s="58" t="s">
        <v>191</v>
      </c>
      <c r="J13" s="43"/>
      <c r="K13" s="49" t="s">
        <v>192</v>
      </c>
      <c r="L13" s="50">
        <f>'[1]Приложение №5 Коминтерновская'!H9</f>
        <v>5250.4940625000008</v>
      </c>
      <c r="M13" s="54">
        <f t="shared" si="0"/>
        <v>0.13602083333353221</v>
      </c>
      <c r="N13" s="55">
        <f t="shared" si="1"/>
        <v>6529.0000000095461</v>
      </c>
      <c r="O13" s="51">
        <f>'[1]Приложение №5 Коминтерновская'!H11</f>
        <v>614.70100000000002</v>
      </c>
      <c r="P13" s="53">
        <f t="shared" si="2"/>
        <v>7.919444444439705E-2</v>
      </c>
      <c r="Q13" s="56">
        <f t="shared" si="3"/>
        <v>2850.9999999982938</v>
      </c>
      <c r="R13" s="53">
        <f>'[1]Приложение №5 Коминтерновская'!H99</f>
        <v>8478.0699999999961</v>
      </c>
      <c r="S13" s="53">
        <f t="shared" si="4"/>
        <v>4.0000000000873115E-2</v>
      </c>
      <c r="T13" s="56">
        <f t="shared" si="5"/>
        <v>1.6000000000349246</v>
      </c>
    </row>
    <row r="14" spans="2:20" x14ac:dyDescent="0.3">
      <c r="B14" s="38" t="s">
        <v>161</v>
      </c>
      <c r="C14" s="34" t="s">
        <v>162</v>
      </c>
      <c r="D14" s="35"/>
      <c r="E14" s="36"/>
      <c r="F14" s="33"/>
      <c r="G14" s="34"/>
      <c r="H14" s="35"/>
      <c r="I14" s="58" t="s">
        <v>193</v>
      </c>
      <c r="J14" s="43"/>
      <c r="K14" s="49" t="s">
        <v>115</v>
      </c>
      <c r="L14" s="50">
        <f>'[1]Приложение №5 Коминтерновская'!I9</f>
        <v>5250.6280208333337</v>
      </c>
      <c r="M14" s="54">
        <f t="shared" si="0"/>
        <v>0.13395833333288465</v>
      </c>
      <c r="N14" s="55">
        <f t="shared" si="1"/>
        <v>6429.9999999784632</v>
      </c>
      <c r="O14" s="51">
        <f>'[1]Приложение №5 Коминтерновская'!I11</f>
        <v>614.74719444444452</v>
      </c>
      <c r="P14" s="53">
        <f t="shared" si="2"/>
        <v>4.6194444444495275E-2</v>
      </c>
      <c r="Q14" s="56">
        <f t="shared" si="3"/>
        <v>1663.0000000018299</v>
      </c>
      <c r="R14" s="53">
        <f>'[1]Приложение №5 Коминтерновская'!I99</f>
        <v>8478.1199999999953</v>
      </c>
      <c r="S14" s="53">
        <f t="shared" si="4"/>
        <v>4.9999999999272404E-2</v>
      </c>
      <c r="T14" s="56">
        <f t="shared" si="5"/>
        <v>1.9999999999708962</v>
      </c>
    </row>
    <row r="15" spans="2:20" x14ac:dyDescent="0.3">
      <c r="B15" s="38" t="s">
        <v>164</v>
      </c>
      <c r="C15" s="42" t="s">
        <v>165</v>
      </c>
      <c r="D15" s="43"/>
      <c r="E15" s="44"/>
      <c r="F15" s="38" t="s">
        <v>194</v>
      </c>
      <c r="G15" s="495" t="s">
        <v>195</v>
      </c>
      <c r="H15" s="496"/>
      <c r="I15" s="58" t="s">
        <v>196</v>
      </c>
      <c r="J15" s="43"/>
      <c r="K15" s="49" t="s">
        <v>197</v>
      </c>
      <c r="L15" s="50">
        <f>'[1]Приложение №5 Коминтерновская'!J9</f>
        <v>5250.7586458333335</v>
      </c>
      <c r="M15" s="54">
        <f t="shared" si="0"/>
        <v>0.13062499999978172</v>
      </c>
      <c r="N15" s="55">
        <f t="shared" si="1"/>
        <v>6269.9999999895226</v>
      </c>
      <c r="O15" s="51">
        <f>'[1]Приложение №5 Коминтерновская'!J11</f>
        <v>614.80200000000002</v>
      </c>
      <c r="P15" s="53">
        <f t="shared" si="2"/>
        <v>5.4805555555503815E-2</v>
      </c>
      <c r="Q15" s="56">
        <f t="shared" si="3"/>
        <v>1972.9999999981374</v>
      </c>
      <c r="R15" s="53">
        <f>'[1]Приложение №5 Коминтерновская'!J99</f>
        <v>8478.1599999999962</v>
      </c>
      <c r="S15" s="53">
        <f t="shared" si="4"/>
        <v>4.0000000000873115E-2</v>
      </c>
      <c r="T15" s="56">
        <f t="shared" si="5"/>
        <v>1.6000000000349246</v>
      </c>
    </row>
    <row r="16" spans="2:20" x14ac:dyDescent="0.3">
      <c r="B16" s="38" t="s">
        <v>167</v>
      </c>
      <c r="C16" s="59" t="s">
        <v>198</v>
      </c>
      <c r="D16" s="40"/>
      <c r="E16" s="41"/>
      <c r="F16" s="38" t="s">
        <v>199</v>
      </c>
      <c r="G16" s="497" t="s">
        <v>200</v>
      </c>
      <c r="H16" s="498"/>
      <c r="I16" s="58" t="s">
        <v>201</v>
      </c>
      <c r="J16" s="43"/>
      <c r="K16" s="49" t="s">
        <v>202</v>
      </c>
      <c r="L16" s="50">
        <f>'[1]Приложение №5 Коминтерновская'!K9</f>
        <v>5250.8898958333339</v>
      </c>
      <c r="M16" s="54">
        <f t="shared" si="0"/>
        <v>0.1312500000003638</v>
      </c>
      <c r="N16" s="55">
        <f t="shared" si="1"/>
        <v>6300.0000000174623</v>
      </c>
      <c r="O16" s="51">
        <f>'[1]Приложение №5 Коминтерновская'!K11</f>
        <v>614.87188888888886</v>
      </c>
      <c r="P16" s="53">
        <f t="shared" si="2"/>
        <v>6.9888888888840484E-2</v>
      </c>
      <c r="Q16" s="56">
        <f t="shared" si="3"/>
        <v>2515.9999999982574</v>
      </c>
      <c r="R16" s="53">
        <f>'[1]Приложение №5 Коминтерновская'!K99</f>
        <v>8478.1999999999971</v>
      </c>
      <c r="S16" s="53">
        <f t="shared" si="4"/>
        <v>4.0000000000873115E-2</v>
      </c>
      <c r="T16" s="56">
        <f t="shared" si="5"/>
        <v>1.6000000000349246</v>
      </c>
    </row>
    <row r="17" spans="2:20" x14ac:dyDescent="0.3">
      <c r="B17" s="38"/>
      <c r="C17" s="34" t="s">
        <v>172</v>
      </c>
      <c r="D17" s="35"/>
      <c r="E17" s="36"/>
      <c r="F17" s="38"/>
      <c r="G17" s="33"/>
      <c r="H17" s="34"/>
      <c r="I17" s="58" t="s">
        <v>203</v>
      </c>
      <c r="J17" s="43"/>
      <c r="K17" s="49" t="s">
        <v>204</v>
      </c>
      <c r="L17" s="50">
        <f>'[1]Приложение №5 Коминтерновская'!L9</f>
        <v>5251.0332291666673</v>
      </c>
      <c r="M17" s="54">
        <f t="shared" si="0"/>
        <v>0.14333333333343035</v>
      </c>
      <c r="N17" s="55">
        <f t="shared" si="1"/>
        <v>6880.0000000046566</v>
      </c>
      <c r="O17" s="51">
        <f>'[1]Приложение №5 Коминтерновская'!L11</f>
        <v>614.89300000000003</v>
      </c>
      <c r="P17" s="53">
        <f t="shared" si="2"/>
        <v>2.1111111111167702E-2</v>
      </c>
      <c r="Q17" s="56">
        <f t="shared" si="3"/>
        <v>760.00000000203727</v>
      </c>
      <c r="R17" s="53">
        <f>'[1]Приложение №5 Коминтерновская'!L99</f>
        <v>8478.2299999999977</v>
      </c>
      <c r="S17" s="53">
        <f t="shared" si="4"/>
        <v>3.0000000000654836E-2</v>
      </c>
      <c r="T17" s="56">
        <f t="shared" si="5"/>
        <v>1.2000000000261934</v>
      </c>
    </row>
    <row r="18" spans="2:20" x14ac:dyDescent="0.3">
      <c r="B18" s="38"/>
      <c r="C18" s="46" t="s">
        <v>205</v>
      </c>
      <c r="D18" s="40"/>
      <c r="E18" s="41"/>
      <c r="F18" s="38" t="s">
        <v>206</v>
      </c>
      <c r="G18" s="60" t="s">
        <v>207</v>
      </c>
      <c r="H18" s="103" t="s">
        <v>208</v>
      </c>
      <c r="I18" s="58"/>
      <c r="J18" s="43"/>
      <c r="K18" s="49" t="s">
        <v>209</v>
      </c>
      <c r="L18" s="50">
        <f>'[1]Приложение №5 Коминтерновская'!M9</f>
        <v>5251.2040000000006</v>
      </c>
      <c r="M18" s="54">
        <f t="shared" si="0"/>
        <v>0.17077083333333576</v>
      </c>
      <c r="N18" s="55">
        <f t="shared" si="1"/>
        <v>8197.0000000001164</v>
      </c>
      <c r="O18" s="51">
        <f>'[1]Приложение №5 Коминтерновская'!M11</f>
        <v>614.97438888888894</v>
      </c>
      <c r="P18" s="53">
        <f t="shared" si="2"/>
        <v>8.1388888888909605E-2</v>
      </c>
      <c r="Q18" s="56">
        <f t="shared" si="3"/>
        <v>2930.0000000007458</v>
      </c>
      <c r="R18" s="53">
        <f>'[1]Приложение №5 Коминтерновская'!M99</f>
        <v>8478.2699999999986</v>
      </c>
      <c r="S18" s="53">
        <f t="shared" si="4"/>
        <v>4.0000000000873115E-2</v>
      </c>
      <c r="T18" s="56">
        <f t="shared" si="5"/>
        <v>1.6000000000349246</v>
      </c>
    </row>
    <row r="19" spans="2:20" x14ac:dyDescent="0.3">
      <c r="B19" s="38"/>
      <c r="C19" s="33" t="s">
        <v>178</v>
      </c>
      <c r="D19" s="33" t="s">
        <v>179</v>
      </c>
      <c r="E19" s="33" t="s">
        <v>180</v>
      </c>
      <c r="F19" s="38" t="s">
        <v>210</v>
      </c>
      <c r="G19" s="61" t="s">
        <v>211</v>
      </c>
      <c r="H19" s="39" t="s">
        <v>212</v>
      </c>
      <c r="I19" s="62"/>
      <c r="J19" s="43"/>
      <c r="K19" s="49" t="s">
        <v>118</v>
      </c>
      <c r="L19" s="50">
        <f>'[1]Приложение №5 Коминтерновская'!N9</f>
        <v>5251.3995208333336</v>
      </c>
      <c r="M19" s="54">
        <f t="shared" si="0"/>
        <v>0.19552083333292103</v>
      </c>
      <c r="N19" s="55">
        <f t="shared" si="1"/>
        <v>9384.9999999802094</v>
      </c>
      <c r="O19" s="51">
        <f>'[1]Приложение №5 Коминтерновская'!N11</f>
        <v>615.005</v>
      </c>
      <c r="P19" s="53">
        <f t="shared" si="2"/>
        <v>3.0611111111056744E-2</v>
      </c>
      <c r="Q19" s="56">
        <f t="shared" si="3"/>
        <v>1101.9999999980428</v>
      </c>
      <c r="R19" s="53">
        <f>'[1]Приложение №5 Коминтерновская'!N99</f>
        <v>8478.31</v>
      </c>
      <c r="S19" s="53">
        <f t="shared" si="4"/>
        <v>4.0000000000873115E-2</v>
      </c>
      <c r="T19" s="56">
        <f t="shared" si="5"/>
        <v>1.6000000000349246</v>
      </c>
    </row>
    <row r="20" spans="2:20" x14ac:dyDescent="0.3">
      <c r="B20" s="38"/>
      <c r="C20" s="38" t="s">
        <v>181</v>
      </c>
      <c r="D20" s="38" t="s">
        <v>182</v>
      </c>
      <c r="E20" s="38" t="s">
        <v>183</v>
      </c>
      <c r="F20" s="38"/>
      <c r="G20" s="33"/>
      <c r="H20" s="34"/>
      <c r="I20" s="62"/>
      <c r="J20" s="43"/>
      <c r="K20" s="49" t="s">
        <v>116</v>
      </c>
      <c r="L20" s="50">
        <f>'[1]Приложение №5 Коминтерновская'!O9</f>
        <v>5251.6109166666665</v>
      </c>
      <c r="M20" s="54">
        <f t="shared" si="0"/>
        <v>0.21139583333297196</v>
      </c>
      <c r="N20" s="55">
        <f t="shared" si="1"/>
        <v>10146.999999982654</v>
      </c>
      <c r="O20" s="51">
        <f>'[1]Приложение №5 Коминтерновская'!O11</f>
        <v>615.005</v>
      </c>
      <c r="P20" s="53">
        <f t="shared" si="2"/>
        <v>0</v>
      </c>
      <c r="Q20" s="56">
        <f t="shared" si="3"/>
        <v>0</v>
      </c>
      <c r="R20" s="53">
        <f>'[1]Приложение №5 Коминтерновская'!O99</f>
        <v>8478.35</v>
      </c>
      <c r="S20" s="53">
        <f t="shared" si="4"/>
        <v>4.0000000000873115E-2</v>
      </c>
      <c r="T20" s="56">
        <f t="shared" si="5"/>
        <v>1.6000000000349246</v>
      </c>
    </row>
    <row r="21" spans="2:20" x14ac:dyDescent="0.3">
      <c r="B21" s="52" t="s">
        <v>186</v>
      </c>
      <c r="C21" s="63">
        <f>'[1]Приложение №5 Коминтерновская'!E7</f>
        <v>2948.6770000000001</v>
      </c>
      <c r="D21" s="52" t="s">
        <v>263</v>
      </c>
      <c r="E21" s="33" t="s">
        <v>262</v>
      </c>
      <c r="F21" s="34" t="s">
        <v>265</v>
      </c>
      <c r="G21" s="49"/>
      <c r="H21" s="64"/>
      <c r="I21" s="49"/>
      <c r="J21" s="43"/>
      <c r="K21" s="49" t="s">
        <v>213</v>
      </c>
      <c r="L21" s="50">
        <f>'[1]Приложение №5 Коминтерновская'!P9</f>
        <v>5251.8358958333329</v>
      </c>
      <c r="M21" s="54">
        <f t="shared" si="0"/>
        <v>0.2249791666663441</v>
      </c>
      <c r="N21" s="55">
        <f t="shared" si="1"/>
        <v>10798.999999984517</v>
      </c>
      <c r="O21" s="51">
        <f>'[1]Приложение №5 Коминтерновская'!P11</f>
        <v>615.005</v>
      </c>
      <c r="P21" s="53">
        <f t="shared" si="2"/>
        <v>0</v>
      </c>
      <c r="Q21" s="56">
        <f t="shared" si="3"/>
        <v>0</v>
      </c>
      <c r="R21" s="53">
        <f>'[1]Приложение №5 Коминтерновская'!P99</f>
        <v>8478.39</v>
      </c>
      <c r="S21" s="53">
        <f t="shared" si="4"/>
        <v>3.9999999999054126E-2</v>
      </c>
      <c r="T21" s="56">
        <f t="shared" si="5"/>
        <v>1.599999999962165</v>
      </c>
    </row>
    <row r="22" spans="2:20" x14ac:dyDescent="0.3">
      <c r="B22" s="52" t="s">
        <v>187</v>
      </c>
      <c r="C22" s="63">
        <f>'[1]Приложение №5 Коминтерновская'!F7</f>
        <v>2948.7392083333334</v>
      </c>
      <c r="D22" s="65">
        <f>(C22-C21)</f>
        <v>6.2208333333273913E-2</v>
      </c>
      <c r="E22" s="66">
        <f>D22*48000</f>
        <v>2985.9999999971478</v>
      </c>
      <c r="F22" s="116">
        <v>15204.812529999999</v>
      </c>
      <c r="G22" s="30">
        <f>F22-I22</f>
        <v>570.1804698750002</v>
      </c>
      <c r="H22" s="29">
        <v>24</v>
      </c>
      <c r="I22" s="29">
        <f>F22*0.9625</f>
        <v>14634.632060124999</v>
      </c>
      <c r="J22" s="67"/>
      <c r="K22" s="49" t="s">
        <v>214</v>
      </c>
      <c r="L22" s="50">
        <f>'[1]Приложение №5 Коминтерновская'!Q9</f>
        <v>5252.0581458333327</v>
      </c>
      <c r="M22" s="54">
        <f t="shared" si="0"/>
        <v>0.22224999999980355</v>
      </c>
      <c r="N22" s="55">
        <f t="shared" si="1"/>
        <v>10667.99999999057</v>
      </c>
      <c r="O22" s="51">
        <f>'[1]Приложение №5 Коминтерновская'!Q11</f>
        <v>615.005</v>
      </c>
      <c r="P22" s="53">
        <f t="shared" si="2"/>
        <v>0</v>
      </c>
      <c r="Q22" s="56">
        <f t="shared" si="3"/>
        <v>0</v>
      </c>
      <c r="R22" s="53">
        <f>'[1]Приложение №5 Коминтерновская'!Q99</f>
        <v>8478.43</v>
      </c>
      <c r="S22" s="53">
        <f t="shared" si="4"/>
        <v>4.0000000000873115E-2</v>
      </c>
      <c r="T22" s="56">
        <f t="shared" si="5"/>
        <v>1.6000000000349246</v>
      </c>
    </row>
    <row r="23" spans="2:20" x14ac:dyDescent="0.3">
      <c r="B23" s="52" t="s">
        <v>189</v>
      </c>
      <c r="C23" s="63">
        <f>'[1]Приложение №5 Коминтерновская'!G7</f>
        <v>2948.7972083333334</v>
      </c>
      <c r="D23" s="65">
        <f t="shared" ref="D23:D45" si="6">(C23-C22)</f>
        <v>5.7999999999992724E-2</v>
      </c>
      <c r="E23" s="66">
        <f t="shared" ref="E23:E45" si="7">D23*48000</f>
        <v>2783.9999999996508</v>
      </c>
      <c r="F23" s="116">
        <v>14043.0195</v>
      </c>
      <c r="G23" s="30">
        <f t="shared" ref="G23:G45" si="8">F23-I23</f>
        <v>526.61323124999944</v>
      </c>
      <c r="H23" s="29">
        <v>11</v>
      </c>
      <c r="I23" s="29">
        <f t="shared" ref="I23:I45" si="9">F23*0.9625</f>
        <v>13516.406268750001</v>
      </c>
      <c r="J23" s="67"/>
      <c r="K23" s="49" t="s">
        <v>215</v>
      </c>
      <c r="L23" s="50">
        <f>'[1]Приложение №5 Коминтерновская'!R9</f>
        <v>5252.2846666666665</v>
      </c>
      <c r="M23" s="54">
        <f t="shared" si="0"/>
        <v>0.22652083333377959</v>
      </c>
      <c r="N23" s="55">
        <f t="shared" si="1"/>
        <v>10873.00000002142</v>
      </c>
      <c r="O23" s="51">
        <f>'[1]Приложение №5 Коминтерновская'!R11</f>
        <v>615.005</v>
      </c>
      <c r="P23" s="53">
        <f t="shared" si="2"/>
        <v>0</v>
      </c>
      <c r="Q23" s="56">
        <f t="shared" si="3"/>
        <v>0</v>
      </c>
      <c r="R23" s="53">
        <f>'[1]Приложение №5 Коминтерновская'!R99</f>
        <v>8478.48</v>
      </c>
      <c r="S23" s="53">
        <f t="shared" si="4"/>
        <v>4.9999999999272404E-2</v>
      </c>
      <c r="T23" s="56">
        <f t="shared" si="5"/>
        <v>1.9999999999708962</v>
      </c>
    </row>
    <row r="24" spans="2:20" x14ac:dyDescent="0.3">
      <c r="B24" s="52" t="s">
        <v>192</v>
      </c>
      <c r="C24" s="63">
        <f>'[1]Приложение №5 Коминтерновская'!H7</f>
        <v>2948.8516041666667</v>
      </c>
      <c r="D24" s="65">
        <f t="shared" si="6"/>
        <v>5.4395833333273913E-2</v>
      </c>
      <c r="E24" s="66">
        <f t="shared" si="7"/>
        <v>2610.9999999971478</v>
      </c>
      <c r="F24" s="116">
        <v>13585.914029999998</v>
      </c>
      <c r="G24" s="30">
        <f t="shared" si="8"/>
        <v>509.47177612499945</v>
      </c>
      <c r="H24" s="29">
        <f>G24/17</f>
        <v>29.968928007352908</v>
      </c>
      <c r="I24" s="29">
        <f t="shared" si="9"/>
        <v>13076.442253874999</v>
      </c>
      <c r="J24" s="67"/>
      <c r="K24" s="49" t="s">
        <v>216</v>
      </c>
      <c r="L24" s="50">
        <f>'[1]Приложение №5 Коминтерновская'!S9</f>
        <v>5252.5068124999998</v>
      </c>
      <c r="M24" s="54">
        <f t="shared" si="0"/>
        <v>0.22214583333334303</v>
      </c>
      <c r="N24" s="55">
        <f t="shared" si="1"/>
        <v>10663.000000000466</v>
      </c>
      <c r="O24" s="51">
        <f>'[1]Приложение №5 Коминтерновская'!S11</f>
        <v>615.005</v>
      </c>
      <c r="P24" s="53">
        <f t="shared" si="2"/>
        <v>0</v>
      </c>
      <c r="Q24" s="56">
        <f t="shared" si="3"/>
        <v>0</v>
      </c>
      <c r="R24" s="53">
        <f>'[1]Приложение №5 Коминтерновская'!S99</f>
        <v>8478.51</v>
      </c>
      <c r="S24" s="53">
        <f t="shared" si="4"/>
        <v>3.0000000000654836E-2</v>
      </c>
      <c r="T24" s="56">
        <f t="shared" si="5"/>
        <v>1.2000000000261934</v>
      </c>
    </row>
    <row r="25" spans="2:20" x14ac:dyDescent="0.3">
      <c r="B25" s="52" t="s">
        <v>115</v>
      </c>
      <c r="C25" s="63">
        <f>'[1]Приложение №5 Коминтерновская'!I7</f>
        <v>2948.9038541666669</v>
      </c>
      <c r="D25" s="65">
        <f t="shared" si="6"/>
        <v>5.2250000000185537E-2</v>
      </c>
      <c r="E25" s="66">
        <f t="shared" si="7"/>
        <v>2508.0000000089058</v>
      </c>
      <c r="F25" s="116">
        <v>14556.040999999999</v>
      </c>
      <c r="G25" s="30">
        <f t="shared" si="8"/>
        <v>545.85153749999881</v>
      </c>
      <c r="H25" s="29">
        <v>22</v>
      </c>
      <c r="I25" s="29">
        <f t="shared" si="9"/>
        <v>14010.1894625</v>
      </c>
      <c r="J25" s="67"/>
      <c r="K25" s="49" t="s">
        <v>217</v>
      </c>
      <c r="L25" s="50">
        <f>'[1]Приложение №5 Коминтерновская'!T9</f>
        <v>5252.7278541666665</v>
      </c>
      <c r="M25" s="54">
        <f t="shared" si="0"/>
        <v>0.22104166666667879</v>
      </c>
      <c r="N25" s="55">
        <f t="shared" si="1"/>
        <v>10610.000000000582</v>
      </c>
      <c r="O25" s="51">
        <f>'[1]Приложение №5 Коминтерновская'!T11</f>
        <v>615.005</v>
      </c>
      <c r="P25" s="53">
        <f t="shared" si="2"/>
        <v>0</v>
      </c>
      <c r="Q25" s="56">
        <f t="shared" si="3"/>
        <v>0</v>
      </c>
      <c r="R25" s="53">
        <f>'[1]Приложение №5 Коминтерновская'!T99</f>
        <v>8478.56</v>
      </c>
      <c r="S25" s="53">
        <f t="shared" si="4"/>
        <v>4.9999999999272404E-2</v>
      </c>
      <c r="T25" s="56">
        <f t="shared" si="5"/>
        <v>1.9999999999708962</v>
      </c>
    </row>
    <row r="26" spans="2:20" x14ac:dyDescent="0.3">
      <c r="B26" s="52" t="s">
        <v>197</v>
      </c>
      <c r="C26" s="63">
        <f>'[1]Приложение №5 Коминтерновская'!J7</f>
        <v>2948.9541041666666</v>
      </c>
      <c r="D26" s="65">
        <f t="shared" si="6"/>
        <v>5.0249999999778083E-2</v>
      </c>
      <c r="E26" s="66">
        <f t="shared" si="7"/>
        <v>2411.999999989348</v>
      </c>
      <c r="F26" s="116">
        <v>12313.177029999999</v>
      </c>
      <c r="G26" s="30">
        <f t="shared" si="8"/>
        <v>461.74413862499932</v>
      </c>
      <c r="H26" s="29">
        <v>17</v>
      </c>
      <c r="I26" s="29">
        <f t="shared" si="9"/>
        <v>11851.432891375</v>
      </c>
      <c r="J26" s="67"/>
      <c r="K26" s="49" t="s">
        <v>218</v>
      </c>
      <c r="L26" s="50">
        <f>'[1]Приложение №5 Коминтерновская'!U9</f>
        <v>5252.9460416666661</v>
      </c>
      <c r="M26" s="54">
        <f t="shared" si="0"/>
        <v>0.21818749999965803</v>
      </c>
      <c r="N26" s="55">
        <f t="shared" si="1"/>
        <v>10472.999999983585</v>
      </c>
      <c r="O26" s="51">
        <f>'[1]Приложение №5 Коминтерновская'!U11</f>
        <v>615.005</v>
      </c>
      <c r="P26" s="53">
        <f t="shared" si="2"/>
        <v>0</v>
      </c>
      <c r="Q26" s="56">
        <f t="shared" si="3"/>
        <v>0</v>
      </c>
      <c r="R26" s="53">
        <f>'[1]Приложение №5 Коминтерновская'!U99</f>
        <v>8478.6</v>
      </c>
      <c r="S26" s="53">
        <f t="shared" si="4"/>
        <v>4.0000000000873115E-2</v>
      </c>
      <c r="T26" s="56">
        <f t="shared" si="5"/>
        <v>1.6000000000349246</v>
      </c>
    </row>
    <row r="27" spans="2:20" x14ac:dyDescent="0.3">
      <c r="B27" s="52" t="s">
        <v>202</v>
      </c>
      <c r="C27" s="63">
        <f>'[1]Приложение №5 Коминтерновская'!K7</f>
        <v>2949.0043958333331</v>
      </c>
      <c r="D27" s="65">
        <f t="shared" si="6"/>
        <v>5.0291666666453239E-2</v>
      </c>
      <c r="E27" s="66">
        <f t="shared" si="7"/>
        <v>2413.9999999897555</v>
      </c>
      <c r="F27" s="116">
        <v>13560.909029999997</v>
      </c>
      <c r="G27" s="30">
        <f t="shared" si="8"/>
        <v>508.53408862499964</v>
      </c>
      <c r="H27" s="29">
        <v>15</v>
      </c>
      <c r="I27" s="29">
        <f t="shared" si="9"/>
        <v>13052.374941374997</v>
      </c>
      <c r="J27" s="67"/>
      <c r="K27" s="49" t="s">
        <v>219</v>
      </c>
      <c r="L27" s="50">
        <f>'[1]Приложение №5 Коминтерновская'!V9</f>
        <v>5253.1602499999999</v>
      </c>
      <c r="M27" s="54">
        <f t="shared" si="0"/>
        <v>0.21420833333377232</v>
      </c>
      <c r="N27" s="55">
        <f t="shared" si="1"/>
        <v>10282.000000021071</v>
      </c>
      <c r="O27" s="51">
        <f>'[1]Приложение №5 Коминтерновская'!V11</f>
        <v>615.005</v>
      </c>
      <c r="P27" s="53">
        <f t="shared" si="2"/>
        <v>0</v>
      </c>
      <c r="Q27" s="56">
        <f t="shared" si="3"/>
        <v>0</v>
      </c>
      <c r="R27" s="53">
        <f>'[1]Приложение №5 Коминтерновская'!V99</f>
        <v>8478.65</v>
      </c>
      <c r="S27" s="53">
        <f t="shared" si="4"/>
        <v>4.9999999999272404E-2</v>
      </c>
      <c r="T27" s="56">
        <f t="shared" si="5"/>
        <v>1.9999999999708962</v>
      </c>
    </row>
    <row r="28" spans="2:20" x14ac:dyDescent="0.3">
      <c r="B28" s="52" t="s">
        <v>204</v>
      </c>
      <c r="C28" s="63">
        <f>'[1]Приложение №5 Коминтерновская'!L7</f>
        <v>2949.0567083333331</v>
      </c>
      <c r="D28" s="65">
        <f t="shared" si="6"/>
        <v>5.2312499999970896E-2</v>
      </c>
      <c r="E28" s="66">
        <f t="shared" si="7"/>
        <v>2510.999999998603</v>
      </c>
      <c r="F28" s="116">
        <v>14594.001</v>
      </c>
      <c r="G28" s="30">
        <f t="shared" si="8"/>
        <v>547.2750374999996</v>
      </c>
      <c r="H28" s="29">
        <v>16</v>
      </c>
      <c r="I28" s="29">
        <f t="shared" si="9"/>
        <v>14046.725962500001</v>
      </c>
      <c r="J28" s="67"/>
      <c r="K28" s="49" t="s">
        <v>119</v>
      </c>
      <c r="L28" s="50">
        <f>'[1]Приложение №5 Коминтерновская'!W9</f>
        <v>5253.3689583333335</v>
      </c>
      <c r="M28" s="54">
        <f t="shared" si="0"/>
        <v>0.20870833333356131</v>
      </c>
      <c r="N28" s="55">
        <f t="shared" si="1"/>
        <v>10018.000000010943</v>
      </c>
      <c r="O28" s="51">
        <f>'[1]Приложение №5 Коминтерновская'!W11</f>
        <v>615.005</v>
      </c>
      <c r="P28" s="53">
        <f t="shared" si="2"/>
        <v>0</v>
      </c>
      <c r="Q28" s="56">
        <f t="shared" si="3"/>
        <v>0</v>
      </c>
      <c r="R28" s="53">
        <f>'[1]Приложение №5 Коминтерновская'!W99</f>
        <v>8478.69</v>
      </c>
      <c r="S28" s="53">
        <f t="shared" si="4"/>
        <v>4.0000000000873115E-2</v>
      </c>
      <c r="T28" s="56">
        <f t="shared" si="5"/>
        <v>1.6000000000349246</v>
      </c>
    </row>
    <row r="29" spans="2:20" x14ac:dyDescent="0.3">
      <c r="B29" s="52" t="s">
        <v>209</v>
      </c>
      <c r="C29" s="63">
        <f>'[1]Приложение №5 Коминтерновская'!M7</f>
        <v>2949.1202916666666</v>
      </c>
      <c r="D29" s="65">
        <f t="shared" si="6"/>
        <v>6.3583333333554037E-2</v>
      </c>
      <c r="E29" s="66">
        <f t="shared" si="7"/>
        <v>3052.0000000105938</v>
      </c>
      <c r="F29" s="116">
        <v>13537.203029999999</v>
      </c>
      <c r="G29" s="30">
        <f t="shared" si="8"/>
        <v>507.64511362499979</v>
      </c>
      <c r="H29" s="29">
        <v>11</v>
      </c>
      <c r="I29" s="29">
        <f t="shared" si="9"/>
        <v>13029.557916374999</v>
      </c>
      <c r="J29" s="67"/>
      <c r="K29" s="49" t="s">
        <v>220</v>
      </c>
      <c r="L29" s="50">
        <f>'[1]Приложение №5 Коминтерновская'!X9</f>
        <v>5253.5690624999997</v>
      </c>
      <c r="M29" s="54">
        <f t="shared" si="0"/>
        <v>0.20010416666627862</v>
      </c>
      <c r="N29" s="55">
        <f t="shared" si="1"/>
        <v>9604.9999999813735</v>
      </c>
      <c r="O29" s="51">
        <f>'[1]Приложение №5 Коминтерновская'!X11</f>
        <v>615.005</v>
      </c>
      <c r="P29" s="53">
        <f t="shared" si="2"/>
        <v>0</v>
      </c>
      <c r="Q29" s="56">
        <f t="shared" si="3"/>
        <v>0</v>
      </c>
      <c r="R29" s="53">
        <f>'[1]Приложение №5 Коминтерновская'!X99</f>
        <v>8478.73</v>
      </c>
      <c r="S29" s="53">
        <f t="shared" si="4"/>
        <v>3.9999999999054126E-2</v>
      </c>
      <c r="T29" s="56">
        <f t="shared" si="5"/>
        <v>1.599999999962165</v>
      </c>
    </row>
    <row r="30" spans="2:20" x14ac:dyDescent="0.3">
      <c r="B30" s="52" t="s">
        <v>118</v>
      </c>
      <c r="C30" s="63">
        <f>'[1]Приложение №5 Коминтерновская'!N7</f>
        <v>2949.1914375000001</v>
      </c>
      <c r="D30" s="65">
        <f t="shared" si="6"/>
        <v>7.1145833333503106E-2</v>
      </c>
      <c r="E30" s="66">
        <f t="shared" si="7"/>
        <v>3415.0000000081491</v>
      </c>
      <c r="F30" s="116">
        <v>15494.272999999999</v>
      </c>
      <c r="G30" s="30">
        <f t="shared" si="8"/>
        <v>581.03523750000022</v>
      </c>
      <c r="H30" s="29">
        <v>4</v>
      </c>
      <c r="I30" s="29">
        <f t="shared" si="9"/>
        <v>14913.237762499999</v>
      </c>
      <c r="J30" s="67"/>
      <c r="K30" s="49" t="s">
        <v>221</v>
      </c>
      <c r="L30" s="50">
        <f>'[1]Приложение №5 Коминтерновская'!Y9</f>
        <v>5253.7630833333333</v>
      </c>
      <c r="M30" s="54">
        <f t="shared" si="0"/>
        <v>0.19402083333352493</v>
      </c>
      <c r="N30" s="55">
        <f t="shared" si="1"/>
        <v>9313.0000000091968</v>
      </c>
      <c r="O30" s="51">
        <f>'[1]Приложение №5 Коминтерновская'!Y11</f>
        <v>615.005</v>
      </c>
      <c r="P30" s="53">
        <f t="shared" si="2"/>
        <v>0</v>
      </c>
      <c r="Q30" s="56">
        <f t="shared" si="3"/>
        <v>0</v>
      </c>
      <c r="R30" s="53">
        <f>'[1]Приложение №5 Коминтерновская'!Y99</f>
        <v>8478.7800000000007</v>
      </c>
      <c r="S30" s="53">
        <f t="shared" si="4"/>
        <v>5.0000000001091394E-2</v>
      </c>
      <c r="T30" s="56">
        <f t="shared" si="5"/>
        <v>2.0000000000436557</v>
      </c>
    </row>
    <row r="31" spans="2:20" x14ac:dyDescent="0.3">
      <c r="B31" s="52" t="s">
        <v>116</v>
      </c>
      <c r="C31" s="63">
        <f>'[1]Приложение №5 Коминтерновская'!O7</f>
        <v>2949.2710416666669</v>
      </c>
      <c r="D31" s="65">
        <f t="shared" si="6"/>
        <v>7.9604166666740639E-2</v>
      </c>
      <c r="E31" s="66">
        <f t="shared" si="7"/>
        <v>3821.0000000035507</v>
      </c>
      <c r="F31" s="116">
        <v>16769.381529999995</v>
      </c>
      <c r="G31" s="30">
        <f t="shared" si="8"/>
        <v>628.85180737500013</v>
      </c>
      <c r="H31" s="29">
        <v>8</v>
      </c>
      <c r="I31" s="29">
        <f t="shared" si="9"/>
        <v>16140.529722624995</v>
      </c>
      <c r="J31" s="67"/>
      <c r="K31" s="49" t="s">
        <v>222</v>
      </c>
      <c r="L31" s="50">
        <f>'[1]Приложение №5 Коминтерновская'!Z9</f>
        <v>5253.9543333333331</v>
      </c>
      <c r="M31" s="54">
        <f t="shared" si="0"/>
        <v>0.19124999999985448</v>
      </c>
      <c r="N31" s="55">
        <f t="shared" si="1"/>
        <v>9179.9999999930151</v>
      </c>
      <c r="O31" s="51">
        <f>'[1]Приложение №5 Коминтерновская'!Z11</f>
        <v>615.005</v>
      </c>
      <c r="P31" s="53">
        <f t="shared" si="2"/>
        <v>0</v>
      </c>
      <c r="Q31" s="56">
        <f t="shared" si="3"/>
        <v>0</v>
      </c>
      <c r="R31" s="53">
        <f>'[1]Приложение №5 Коминтерновская'!Z99</f>
        <v>8478.84</v>
      </c>
      <c r="S31" s="53">
        <f t="shared" si="4"/>
        <v>5.9999999999490683E-2</v>
      </c>
      <c r="T31" s="56">
        <f t="shared" si="5"/>
        <v>2.3999999999796273</v>
      </c>
    </row>
    <row r="32" spans="2:20" x14ac:dyDescent="0.3">
      <c r="B32" s="52" t="s">
        <v>213</v>
      </c>
      <c r="C32" s="63">
        <f>'[1]Приложение №5 Коминтерновская'!P7</f>
        <v>2949.3571458333336</v>
      </c>
      <c r="D32" s="65">
        <f t="shared" si="6"/>
        <v>8.6104166666700621E-2</v>
      </c>
      <c r="E32" s="66">
        <f t="shared" si="7"/>
        <v>4133.0000000016298</v>
      </c>
      <c r="F32" s="116">
        <v>17578.715029999999</v>
      </c>
      <c r="G32" s="30">
        <f t="shared" si="8"/>
        <v>659.2018136250008</v>
      </c>
      <c r="H32" s="29">
        <v>19</v>
      </c>
      <c r="I32" s="29">
        <f t="shared" si="9"/>
        <v>16919.513216374999</v>
      </c>
      <c r="J32" s="67"/>
      <c r="K32" s="49" t="s">
        <v>117</v>
      </c>
      <c r="L32" s="50">
        <f>'[1]Приложение №5 Коминтерновская'!AA9</f>
        <v>5254.1474583333329</v>
      </c>
      <c r="M32" s="54">
        <f t="shared" si="0"/>
        <v>0.19312499999978172</v>
      </c>
      <c r="N32" s="55">
        <f t="shared" si="1"/>
        <v>9269.9999999895226</v>
      </c>
      <c r="O32" s="51">
        <f>'[1]Приложение №5 Коминтерновская'!AA11</f>
        <v>615.08580555555557</v>
      </c>
      <c r="P32" s="53">
        <f t="shared" si="2"/>
        <v>8.0805555555571118E-2</v>
      </c>
      <c r="Q32" s="56">
        <f t="shared" si="3"/>
        <v>2909.0000000005602</v>
      </c>
      <c r="R32" s="53">
        <f>'[1]Приложение №5 Коминтерновская'!AA99</f>
        <v>8478.89</v>
      </c>
      <c r="S32" s="53">
        <f t="shared" si="4"/>
        <v>4.9999999999272404E-2</v>
      </c>
      <c r="T32" s="56">
        <f t="shared" si="5"/>
        <v>1.9999999999708962</v>
      </c>
    </row>
    <row r="33" spans="2:20" x14ac:dyDescent="0.3">
      <c r="B33" s="52" t="s">
        <v>214</v>
      </c>
      <c r="C33" s="63">
        <f>'[1]Приложение №5 Коминтерновская'!Q7</f>
        <v>2949.444854166667</v>
      </c>
      <c r="D33" s="65">
        <f t="shared" si="6"/>
        <v>8.7708333333466726E-2</v>
      </c>
      <c r="E33" s="66">
        <f t="shared" si="7"/>
        <v>4210.0000000064028</v>
      </c>
      <c r="F33" s="116">
        <v>17703.169999999998</v>
      </c>
      <c r="G33" s="30">
        <f t="shared" si="8"/>
        <v>663.86887500000012</v>
      </c>
      <c r="H33" s="29">
        <v>23</v>
      </c>
      <c r="I33" s="29">
        <f t="shared" si="9"/>
        <v>17039.301124999998</v>
      </c>
      <c r="J33" s="67"/>
      <c r="K33" s="49" t="s">
        <v>223</v>
      </c>
      <c r="L33" s="50">
        <f>'[1]Приложение №5 Коминтерновская'!AB9</f>
        <v>5254.3299374999997</v>
      </c>
      <c r="M33" s="54">
        <f t="shared" si="0"/>
        <v>0.18247916666678066</v>
      </c>
      <c r="N33" s="55">
        <f t="shared" si="1"/>
        <v>8759.0000000054715</v>
      </c>
      <c r="O33" s="51">
        <f>'[1]Приложение №5 Коминтерновская'!AB11</f>
        <v>615.15161111111115</v>
      </c>
      <c r="P33" s="53">
        <f t="shared" si="2"/>
        <v>6.580555555558476E-2</v>
      </c>
      <c r="Q33" s="56">
        <f t="shared" si="3"/>
        <v>2369.0000000010514</v>
      </c>
      <c r="R33" s="53">
        <f>'[1]Приложение №5 Коминтерновская'!AB99</f>
        <v>8478.94</v>
      </c>
      <c r="S33" s="53">
        <f t="shared" si="4"/>
        <v>5.0000000001091394E-2</v>
      </c>
      <c r="T33" s="56">
        <f t="shared" si="5"/>
        <v>2.0000000000436557</v>
      </c>
    </row>
    <row r="34" spans="2:20" x14ac:dyDescent="0.3">
      <c r="B34" s="52" t="s">
        <v>215</v>
      </c>
      <c r="C34" s="63">
        <f>'[1]Приложение №5 Коминтерновская'!R7</f>
        <v>2949.5353541666668</v>
      </c>
      <c r="D34" s="65">
        <f t="shared" si="6"/>
        <v>9.0499999999792635E-2</v>
      </c>
      <c r="E34" s="66">
        <f t="shared" si="7"/>
        <v>4343.9999999900465</v>
      </c>
      <c r="F34" s="116">
        <v>17810.520029999996</v>
      </c>
      <c r="G34" s="30">
        <f t="shared" si="8"/>
        <v>667.89450112499981</v>
      </c>
      <c r="H34" s="29">
        <v>19</v>
      </c>
      <c r="I34" s="29">
        <f t="shared" si="9"/>
        <v>17142.625528874996</v>
      </c>
      <c r="J34" s="67"/>
      <c r="K34" s="49" t="s">
        <v>224</v>
      </c>
      <c r="L34" s="50">
        <f>'[1]Приложение №5 Коминтерновская'!AC9</f>
        <v>5254.4992916666661</v>
      </c>
      <c r="M34" s="54">
        <f t="shared" si="0"/>
        <v>0.16935416666638048</v>
      </c>
      <c r="N34" s="55">
        <f t="shared" si="1"/>
        <v>8128.999999986263</v>
      </c>
      <c r="O34" s="51">
        <f>'[1]Приложение №5 Коминтерновская'!AC11</f>
        <v>615.17950000000008</v>
      </c>
      <c r="P34" s="53">
        <f t="shared" si="2"/>
        <v>2.7888888888924157E-2</v>
      </c>
      <c r="Q34" s="56">
        <f t="shared" si="3"/>
        <v>1004.0000000012697</v>
      </c>
      <c r="R34" s="53">
        <f>'[1]Приложение №5 Коминтерновская'!AC99</f>
        <v>8478.99</v>
      </c>
      <c r="S34" s="53">
        <f t="shared" si="4"/>
        <v>4.9999999999272404E-2</v>
      </c>
      <c r="T34" s="56">
        <f t="shared" si="5"/>
        <v>1.9999999999708962</v>
      </c>
    </row>
    <row r="35" spans="2:20" x14ac:dyDescent="0.3">
      <c r="B35" s="52" t="s">
        <v>216</v>
      </c>
      <c r="C35" s="63">
        <f>'[1]Приложение №5 Коминтерновская'!S7</f>
        <v>2949.62925</v>
      </c>
      <c r="D35" s="65">
        <f t="shared" si="6"/>
        <v>9.389583333313567E-2</v>
      </c>
      <c r="E35" s="66">
        <f t="shared" si="7"/>
        <v>4506.9999999905122</v>
      </c>
      <c r="F35" s="116">
        <v>17690.283529999993</v>
      </c>
      <c r="G35" s="30">
        <f t="shared" si="8"/>
        <v>663.38563237500057</v>
      </c>
      <c r="H35" s="29">
        <v>19</v>
      </c>
      <c r="I35" s="29">
        <f t="shared" si="9"/>
        <v>17026.897897624993</v>
      </c>
      <c r="J35" s="67"/>
      <c r="K35" s="39" t="s">
        <v>225</v>
      </c>
      <c r="L35" s="40"/>
      <c r="M35" s="41"/>
      <c r="N35" s="68">
        <f>SUM(N11:N34)</f>
        <v>213037.99999994226</v>
      </c>
      <c r="O35" s="69"/>
      <c r="P35" s="69"/>
      <c r="Q35" s="70">
        <f>SUM(Q11:Q34)</f>
        <v>24174.000000001342</v>
      </c>
      <c r="R35" s="71"/>
      <c r="S35" s="71"/>
      <c r="T35" s="70">
        <f>SUM(T11:T34)</f>
        <v>41.200000000244472</v>
      </c>
    </row>
    <row r="36" spans="2:20" x14ac:dyDescent="0.3">
      <c r="B36" s="52" t="s">
        <v>217</v>
      </c>
      <c r="C36" s="63">
        <f>'[1]Приложение №5 Коминтерновская'!T7</f>
        <v>2949.7194583333335</v>
      </c>
      <c r="D36" s="65">
        <f t="shared" si="6"/>
        <v>9.0208333333521296E-2</v>
      </c>
      <c r="E36" s="66">
        <f t="shared" si="7"/>
        <v>4330.0000000090222</v>
      </c>
      <c r="F36" s="116">
        <v>17771.893</v>
      </c>
      <c r="G36" s="30">
        <f t="shared" si="8"/>
        <v>666.44598749999932</v>
      </c>
      <c r="H36" s="29">
        <v>9</v>
      </c>
      <c r="I36" s="29">
        <f t="shared" si="9"/>
        <v>17105.447012500001</v>
      </c>
      <c r="J36" s="67"/>
      <c r="K36" s="72"/>
      <c r="L36" s="72"/>
      <c r="M36" s="72"/>
      <c r="N36" s="72"/>
      <c r="O36" s="72"/>
      <c r="P36" s="72"/>
      <c r="Q36" s="72"/>
      <c r="R36" s="72"/>
      <c r="S36" s="72"/>
      <c r="T36" s="72"/>
    </row>
    <row r="37" spans="2:20" x14ac:dyDescent="0.3">
      <c r="B37" s="52" t="s">
        <v>218</v>
      </c>
      <c r="C37" s="63">
        <f>'[1]Приложение №5 Коминтерновская'!U7</f>
        <v>2949.8112500000002</v>
      </c>
      <c r="D37" s="65">
        <f t="shared" si="6"/>
        <v>9.1791666666722449E-2</v>
      </c>
      <c r="E37" s="66">
        <f t="shared" si="7"/>
        <v>4406.0000000026776</v>
      </c>
      <c r="F37" s="116">
        <v>17447.768529999998</v>
      </c>
      <c r="G37" s="30">
        <f t="shared" si="8"/>
        <v>654.29131987499932</v>
      </c>
      <c r="H37" s="29">
        <v>4</v>
      </c>
      <c r="I37" s="29">
        <f t="shared" si="9"/>
        <v>16793.477210124998</v>
      </c>
      <c r="J37" s="67"/>
      <c r="K37" s="72"/>
      <c r="L37" s="73" t="s">
        <v>226</v>
      </c>
      <c r="M37" s="72"/>
      <c r="N37" s="72"/>
      <c r="O37" s="72"/>
      <c r="P37" s="72"/>
      <c r="Q37" s="72"/>
      <c r="R37" s="72"/>
      <c r="S37" s="72"/>
      <c r="T37" s="72"/>
    </row>
    <row r="38" spans="2:20" x14ac:dyDescent="0.3">
      <c r="B38" s="52" t="s">
        <v>219</v>
      </c>
      <c r="C38" s="63">
        <f>'[1]Приложение №5 Коминтерновская'!V7</f>
        <v>2949.901166666667</v>
      </c>
      <c r="D38" s="65">
        <f t="shared" si="6"/>
        <v>8.9916666666795209E-2</v>
      </c>
      <c r="E38" s="66">
        <f t="shared" si="7"/>
        <v>4316.00000000617</v>
      </c>
      <c r="F38" s="116">
        <v>17419.46053</v>
      </c>
      <c r="G38" s="30">
        <f t="shared" si="8"/>
        <v>653.22976987500078</v>
      </c>
      <c r="H38" s="29">
        <v>0</v>
      </c>
      <c r="I38" s="29">
        <f t="shared" si="9"/>
        <v>16766.230760125</v>
      </c>
      <c r="J38" s="67"/>
      <c r="K38" s="72"/>
      <c r="L38" s="72"/>
      <c r="M38" s="72"/>
      <c r="N38" s="72"/>
      <c r="O38" s="72"/>
      <c r="P38" s="72"/>
      <c r="Q38" s="72"/>
      <c r="R38" s="72"/>
      <c r="S38" s="72"/>
      <c r="T38" s="72"/>
    </row>
    <row r="39" spans="2:20" x14ac:dyDescent="0.3">
      <c r="B39" s="52" t="s">
        <v>119</v>
      </c>
      <c r="C39" s="63">
        <f>'[1]Приложение №5 Коминтерновская'!W7</f>
        <v>2949.9911458333336</v>
      </c>
      <c r="D39" s="65">
        <f t="shared" si="6"/>
        <v>8.9979166666580568E-2</v>
      </c>
      <c r="E39" s="66">
        <f t="shared" si="7"/>
        <v>4318.9999999958673</v>
      </c>
      <c r="F39" s="116">
        <v>17205.830499999996</v>
      </c>
      <c r="G39" s="30">
        <f t="shared" si="8"/>
        <v>645.21864374999859</v>
      </c>
      <c r="H39" s="29">
        <v>4</v>
      </c>
      <c r="I39" s="29">
        <f t="shared" si="9"/>
        <v>16560.611856249998</v>
      </c>
      <c r="J39" s="67"/>
      <c r="K39" s="72" t="s">
        <v>227</v>
      </c>
      <c r="L39" s="72"/>
      <c r="M39" s="72"/>
      <c r="N39" s="72"/>
      <c r="O39" s="72"/>
      <c r="P39" s="72"/>
      <c r="Q39" s="72"/>
      <c r="R39" s="72"/>
      <c r="S39" s="72"/>
      <c r="T39" s="72"/>
    </row>
    <row r="40" spans="2:20" ht="14.25" customHeight="1" x14ac:dyDescent="0.3">
      <c r="B40" s="52" t="s">
        <v>220</v>
      </c>
      <c r="C40" s="63">
        <f>'[1]Приложение №5 Коминтерновская'!X7</f>
        <v>2950.0791666666669</v>
      </c>
      <c r="D40" s="65">
        <f t="shared" si="6"/>
        <v>8.8020833333303017E-2</v>
      </c>
      <c r="E40" s="66">
        <f t="shared" si="7"/>
        <v>4224.9999999985448</v>
      </c>
      <c r="F40" s="116">
        <v>16751.562029999997</v>
      </c>
      <c r="G40" s="30">
        <f t="shared" si="8"/>
        <v>628.1835761250004</v>
      </c>
      <c r="H40" s="29">
        <v>18</v>
      </c>
      <c r="I40" s="29">
        <f t="shared" si="9"/>
        <v>16123.378453874997</v>
      </c>
      <c r="J40" s="67"/>
      <c r="K40" s="72" t="s">
        <v>228</v>
      </c>
      <c r="L40" s="72"/>
      <c r="M40" s="72"/>
      <c r="N40" s="72"/>
      <c r="O40" s="72"/>
      <c r="P40" s="72"/>
      <c r="Q40" s="72"/>
      <c r="R40" s="72"/>
      <c r="S40" s="72"/>
      <c r="T40" s="72"/>
    </row>
    <row r="41" spans="2:20" x14ac:dyDescent="0.3">
      <c r="B41" s="52" t="s">
        <v>221</v>
      </c>
      <c r="C41" s="63">
        <f>'[1]Приложение №5 Коминтерновская'!Y7</f>
        <v>2950.1662291666667</v>
      </c>
      <c r="D41" s="65">
        <f t="shared" si="6"/>
        <v>8.7062499999774445E-2</v>
      </c>
      <c r="E41" s="66">
        <f t="shared" si="7"/>
        <v>4178.9999999891734</v>
      </c>
      <c r="F41" s="116">
        <v>16181.768029999997</v>
      </c>
      <c r="G41" s="30">
        <f t="shared" si="8"/>
        <v>606.81630112499988</v>
      </c>
      <c r="H41" s="29">
        <v>12</v>
      </c>
      <c r="I41" s="29">
        <f t="shared" si="9"/>
        <v>15574.951728874998</v>
      </c>
      <c r="J41" s="67"/>
      <c r="K41" s="72" t="s">
        <v>229</v>
      </c>
      <c r="L41" s="72"/>
      <c r="M41" s="72"/>
      <c r="N41" s="72"/>
      <c r="O41" s="72"/>
      <c r="P41" s="72"/>
      <c r="Q41" s="72"/>
      <c r="R41" s="72"/>
      <c r="S41" s="72"/>
      <c r="T41" s="72"/>
    </row>
    <row r="42" spans="2:20" x14ac:dyDescent="0.3">
      <c r="B42" s="52" t="s">
        <v>222</v>
      </c>
      <c r="C42" s="63">
        <f>'[1]Приложение №5 Коминтерновская'!Z7</f>
        <v>2950.254625</v>
      </c>
      <c r="D42" s="65">
        <f t="shared" si="6"/>
        <v>8.8395833333379414E-2</v>
      </c>
      <c r="E42" s="66">
        <f t="shared" si="7"/>
        <v>4243.0000000022119</v>
      </c>
      <c r="F42" s="116">
        <v>15910.996499999999</v>
      </c>
      <c r="G42" s="30">
        <f t="shared" si="8"/>
        <v>596.66236874999959</v>
      </c>
      <c r="H42" s="29">
        <v>11</v>
      </c>
      <c r="I42" s="29">
        <f t="shared" si="9"/>
        <v>15314.33413125</v>
      </c>
      <c r="J42" s="67"/>
      <c r="K42" s="72" t="s">
        <v>230</v>
      </c>
      <c r="L42" s="72"/>
      <c r="M42" s="72"/>
      <c r="N42" s="72"/>
      <c r="O42" s="72"/>
      <c r="P42" s="72"/>
      <c r="Q42" s="72"/>
      <c r="R42" s="72"/>
      <c r="S42" s="72"/>
      <c r="T42" s="72"/>
    </row>
    <row r="43" spans="2:20" x14ac:dyDescent="0.3">
      <c r="B43" s="52" t="s">
        <v>117</v>
      </c>
      <c r="C43" s="63">
        <f>'[1]Приложение №5 Коминтерновская'!AA7</f>
        <v>2950.3454166666666</v>
      </c>
      <c r="D43" s="65">
        <f t="shared" si="6"/>
        <v>9.0791666666518722E-2</v>
      </c>
      <c r="E43" s="66">
        <f t="shared" si="7"/>
        <v>4357.9999999928987</v>
      </c>
      <c r="F43" s="116">
        <v>18553.206529999996</v>
      </c>
      <c r="G43" s="30">
        <f t="shared" si="8"/>
        <v>695.74524487500094</v>
      </c>
      <c r="H43" s="29">
        <v>24</v>
      </c>
      <c r="I43" s="29">
        <f t="shared" si="9"/>
        <v>17857.461285124995</v>
      </c>
      <c r="J43" s="67"/>
      <c r="K43" s="72" t="s">
        <v>231</v>
      </c>
      <c r="L43" s="72"/>
      <c r="M43" s="72"/>
      <c r="N43" s="72"/>
      <c r="O43" s="72"/>
      <c r="P43" s="72"/>
      <c r="Q43" s="72"/>
      <c r="R43" s="72"/>
      <c r="S43" s="72"/>
      <c r="T43" s="72"/>
    </row>
    <row r="44" spans="2:20" x14ac:dyDescent="0.3">
      <c r="B44" s="52" t="s">
        <v>223</v>
      </c>
      <c r="C44" s="63">
        <f>'[1]Приложение №5 Коминтерновская'!AB7</f>
        <v>2950.4279166666665</v>
      </c>
      <c r="D44" s="65">
        <f t="shared" si="6"/>
        <v>8.249999999998181E-2</v>
      </c>
      <c r="E44" s="66">
        <f t="shared" si="7"/>
        <v>3959.9999999991269</v>
      </c>
      <c r="F44" s="116">
        <v>16611.888029999998</v>
      </c>
      <c r="G44" s="30">
        <f t="shared" si="8"/>
        <v>622.94580112499898</v>
      </c>
      <c r="H44" s="29">
        <f>G44/17</f>
        <v>36.643870654411707</v>
      </c>
      <c r="I44" s="29">
        <f t="shared" si="9"/>
        <v>15988.942228874999</v>
      </c>
      <c r="J44" s="67"/>
      <c r="K44" s="72" t="s">
        <v>232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2:20" x14ac:dyDescent="0.3">
      <c r="B45" s="52" t="s">
        <v>224</v>
      </c>
      <c r="C45" s="63">
        <f>'[1]Приложение №5 Коминтерновская'!AC7</f>
        <v>2950.5006041666666</v>
      </c>
      <c r="D45" s="65">
        <f t="shared" si="6"/>
        <v>7.2687500000029104E-2</v>
      </c>
      <c r="E45" s="66">
        <f t="shared" si="7"/>
        <v>3489.000000001397</v>
      </c>
      <c r="F45" s="116">
        <v>13927.4025</v>
      </c>
      <c r="G45" s="30">
        <f t="shared" si="8"/>
        <v>522.27759374999914</v>
      </c>
      <c r="H45" s="29">
        <v>25</v>
      </c>
      <c r="I45" s="29">
        <f t="shared" si="9"/>
        <v>13405.124906250001</v>
      </c>
      <c r="J45" s="67"/>
      <c r="K45" s="72" t="s">
        <v>233</v>
      </c>
      <c r="L45" s="72"/>
      <c r="M45" s="72"/>
      <c r="N45" s="72"/>
      <c r="O45" s="72"/>
      <c r="P45" s="72"/>
      <c r="Q45" s="72"/>
      <c r="R45" s="72"/>
      <c r="S45" s="72"/>
      <c r="T45" s="72"/>
    </row>
    <row r="46" spans="2:20" x14ac:dyDescent="0.3">
      <c r="B46" s="492" t="s">
        <v>225</v>
      </c>
      <c r="C46" s="493"/>
      <c r="D46" s="493"/>
      <c r="E46" s="74">
        <f>SUM(E22:E45)</f>
        <v>87532.999999988533</v>
      </c>
      <c r="F46" s="74">
        <f>SUM(F22:F45)</f>
        <v>382223.19644999993</v>
      </c>
      <c r="G46" s="74">
        <f>SUM(G22:G45)</f>
        <v>14333.369866874995</v>
      </c>
      <c r="H46" s="74">
        <f>SUM(H22:H45)</f>
        <v>381.61279866176466</v>
      </c>
      <c r="I46" s="74">
        <f>SUM(I22:I45)</f>
        <v>367889.82658312493</v>
      </c>
      <c r="J46" s="67"/>
      <c r="K46" s="72" t="s">
        <v>234</v>
      </c>
      <c r="L46" s="72"/>
      <c r="M46" s="72"/>
      <c r="N46" s="72"/>
      <c r="O46" s="72"/>
      <c r="P46" s="72"/>
      <c r="Q46" s="72"/>
      <c r="R46" s="72"/>
      <c r="S46" s="72"/>
      <c r="T46" s="72"/>
    </row>
    <row r="47" spans="2:20" ht="14.25" customHeight="1" thickBot="1" x14ac:dyDescent="0.35">
      <c r="B47" s="72"/>
      <c r="C47" s="43"/>
      <c r="D47" s="72"/>
      <c r="E47" s="75"/>
      <c r="F47" s="76" t="s">
        <v>235</v>
      </c>
      <c r="G47" s="61"/>
      <c r="H47" s="39"/>
      <c r="I47" s="62"/>
      <c r="J47" s="43"/>
      <c r="K47" s="72" t="s">
        <v>236</v>
      </c>
      <c r="L47" s="72"/>
      <c r="M47" s="72"/>
      <c r="N47" s="72"/>
      <c r="O47" s="72"/>
      <c r="P47" s="72"/>
      <c r="Q47" s="72"/>
      <c r="R47" s="72"/>
      <c r="S47" s="72"/>
      <c r="T47" s="72"/>
    </row>
    <row r="48" spans="2:20" ht="21.75" customHeight="1" x14ac:dyDescent="0.3">
      <c r="B48" s="72"/>
      <c r="C48" s="72"/>
      <c r="D48" s="72"/>
      <c r="E48" s="72"/>
      <c r="F48" s="77"/>
      <c r="G48" s="77"/>
      <c r="H48" s="72"/>
      <c r="I48" s="72"/>
      <c r="J48" s="72"/>
      <c r="K48" s="72" t="s">
        <v>237</v>
      </c>
      <c r="L48" s="72"/>
      <c r="M48" s="72"/>
      <c r="N48" s="72"/>
      <c r="O48" s="72"/>
      <c r="P48" s="72"/>
      <c r="Q48" s="72"/>
      <c r="R48" s="72"/>
      <c r="S48" s="72"/>
      <c r="T48" s="72"/>
    </row>
    <row r="49" spans="2:20" ht="18.75" customHeight="1" x14ac:dyDescent="0.3">
      <c r="B49" s="72"/>
      <c r="C49" s="72"/>
      <c r="D49" s="72"/>
      <c r="E49" s="72"/>
      <c r="F49" s="78"/>
      <c r="G49" s="72"/>
      <c r="H49" s="72"/>
      <c r="I49" s="72"/>
      <c r="J49" s="72"/>
      <c r="K49" s="72" t="s">
        <v>269</v>
      </c>
      <c r="L49" s="72"/>
      <c r="M49" s="72"/>
      <c r="N49" s="72"/>
      <c r="O49" s="72"/>
      <c r="P49" s="72"/>
      <c r="Q49" s="72"/>
      <c r="R49" s="72"/>
      <c r="S49" s="72"/>
      <c r="T49" s="72"/>
    </row>
    <row r="50" spans="2:20" ht="21" customHeight="1" x14ac:dyDescent="0.3">
      <c r="B50" s="72"/>
      <c r="C50" s="72"/>
      <c r="D50" s="72"/>
      <c r="E50" s="72"/>
      <c r="F50" s="77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</row>
    <row r="51" spans="2:20" x14ac:dyDescent="0.3">
      <c r="B51" s="72"/>
      <c r="C51" s="72"/>
      <c r="D51" s="72"/>
      <c r="E51" s="79"/>
      <c r="F51" s="79"/>
      <c r="G51" s="79"/>
      <c r="H51" s="72"/>
      <c r="I51" s="79"/>
      <c r="J51" s="79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2:20" x14ac:dyDescent="0.3">
      <c r="B52" s="72"/>
      <c r="C52" s="72"/>
      <c r="D52" s="72"/>
      <c r="E52" s="43"/>
      <c r="F52" s="43"/>
      <c r="G52" s="43"/>
      <c r="H52" s="72"/>
      <c r="I52" s="43"/>
      <c r="J52" s="43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2:20" ht="10.5" customHeight="1" x14ac:dyDescent="0.3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2:20" x14ac:dyDescent="0.3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2:20" x14ac:dyDescent="0.3">
      <c r="B55" s="72"/>
      <c r="C55" s="80"/>
      <c r="D55" s="72"/>
      <c r="E55" s="72"/>
      <c r="F55" s="72"/>
      <c r="G55" s="72"/>
      <c r="H55" s="79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</row>
    <row r="56" spans="2:20" x14ac:dyDescent="0.3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2:20" x14ac:dyDescent="0.3"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61" spans="2:20" x14ac:dyDescent="0.3">
      <c r="G61" s="81">
        <v>15204.812529999999</v>
      </c>
      <c r="H61" s="28">
        <v>24</v>
      </c>
      <c r="I61" s="81">
        <v>14634.632060124999</v>
      </c>
    </row>
    <row r="62" spans="2:20" x14ac:dyDescent="0.3">
      <c r="G62" s="81">
        <v>14043.0195</v>
      </c>
      <c r="H62" s="28">
        <v>11</v>
      </c>
      <c r="I62" s="81">
        <v>13516.406268750001</v>
      </c>
    </row>
    <row r="63" spans="2:20" x14ac:dyDescent="0.3">
      <c r="G63" s="81">
        <v>13585.914029999998</v>
      </c>
      <c r="H63" s="81">
        <v>29.968928007352908</v>
      </c>
      <c r="I63" s="81">
        <v>13076.442253874999</v>
      </c>
    </row>
    <row r="64" spans="2:20" x14ac:dyDescent="0.3">
      <c r="G64" s="81">
        <v>14556.040999999999</v>
      </c>
      <c r="H64" s="28">
        <v>22</v>
      </c>
      <c r="I64" s="81">
        <v>14010.1894625</v>
      </c>
    </row>
    <row r="65" spans="7:30" x14ac:dyDescent="0.3">
      <c r="G65" s="81">
        <v>12313.177029999999</v>
      </c>
      <c r="H65" s="28">
        <v>17</v>
      </c>
      <c r="I65" s="81">
        <v>11851.432891375</v>
      </c>
    </row>
    <row r="66" spans="7:30" x14ac:dyDescent="0.3">
      <c r="G66" s="81">
        <v>13560.909029999997</v>
      </c>
      <c r="H66" s="28">
        <v>15</v>
      </c>
      <c r="I66" s="81">
        <v>13052.374941374997</v>
      </c>
    </row>
    <row r="67" spans="7:30" x14ac:dyDescent="0.3">
      <c r="G67" s="81">
        <v>14594.001</v>
      </c>
      <c r="H67" s="28">
        <v>16</v>
      </c>
      <c r="I67" s="81">
        <v>14046.725962500001</v>
      </c>
    </row>
    <row r="68" spans="7:30" x14ac:dyDescent="0.3">
      <c r="G68" s="81">
        <v>13537.203029999999</v>
      </c>
      <c r="H68" s="28">
        <v>11</v>
      </c>
      <c r="I68" s="81">
        <v>13029.557916374999</v>
      </c>
    </row>
    <row r="69" spans="7:30" x14ac:dyDescent="0.3">
      <c r="G69" s="81">
        <v>15494.272999999999</v>
      </c>
      <c r="H69" s="28">
        <v>4</v>
      </c>
      <c r="I69" s="81">
        <v>14913.237762499999</v>
      </c>
    </row>
    <row r="70" spans="7:30" x14ac:dyDescent="0.3">
      <c r="G70" s="81">
        <v>16769.381529999995</v>
      </c>
      <c r="H70" s="28">
        <v>8</v>
      </c>
      <c r="I70" s="81">
        <v>16140.529722624995</v>
      </c>
    </row>
    <row r="71" spans="7:30" x14ac:dyDescent="0.3">
      <c r="G71" s="81">
        <v>17578.715029999999</v>
      </c>
      <c r="H71" s="28">
        <v>19</v>
      </c>
      <c r="I71" s="81">
        <v>16919.513216374999</v>
      </c>
      <c r="U71" s="81"/>
      <c r="V71" s="81"/>
      <c r="W71" s="81"/>
      <c r="X71" s="81"/>
      <c r="Y71" s="81"/>
      <c r="Z71" s="81"/>
      <c r="AA71" s="81"/>
      <c r="AB71" s="81"/>
      <c r="AC71" s="81"/>
      <c r="AD71" s="81"/>
    </row>
    <row r="72" spans="7:30" x14ac:dyDescent="0.3">
      <c r="G72" s="81">
        <v>17703.169999999998</v>
      </c>
      <c r="H72" s="28">
        <v>23</v>
      </c>
      <c r="I72" s="81">
        <v>17039.301124999998</v>
      </c>
    </row>
    <row r="73" spans="7:30" x14ac:dyDescent="0.3">
      <c r="G73" s="81">
        <v>17810.520029999996</v>
      </c>
      <c r="H73" s="28">
        <v>19</v>
      </c>
      <c r="I73" s="81">
        <v>17142.625528874996</v>
      </c>
    </row>
    <row r="74" spans="7:30" x14ac:dyDescent="0.3">
      <c r="G74" s="81">
        <v>17690.283529999993</v>
      </c>
      <c r="H74" s="28">
        <v>19</v>
      </c>
      <c r="I74" s="81">
        <v>17026.897897624993</v>
      </c>
    </row>
    <row r="75" spans="7:30" x14ac:dyDescent="0.3">
      <c r="G75" s="81">
        <v>17771.893</v>
      </c>
      <c r="H75" s="28">
        <v>9</v>
      </c>
      <c r="I75" s="81">
        <v>17105.447012500001</v>
      </c>
    </row>
    <row r="76" spans="7:30" x14ac:dyDescent="0.3">
      <c r="G76" s="81">
        <v>17447.768529999998</v>
      </c>
      <c r="H76" s="28">
        <v>4</v>
      </c>
      <c r="I76" s="81">
        <v>16793.477210124998</v>
      </c>
    </row>
    <row r="77" spans="7:30" x14ac:dyDescent="0.3">
      <c r="G77" s="81">
        <v>17419.46053</v>
      </c>
      <c r="H77" s="28">
        <v>0</v>
      </c>
      <c r="I77" s="81">
        <v>16766.230760125</v>
      </c>
    </row>
    <row r="78" spans="7:30" x14ac:dyDescent="0.3">
      <c r="G78" s="81">
        <v>17205.830499999996</v>
      </c>
      <c r="H78" s="28">
        <v>4</v>
      </c>
      <c r="I78" s="81">
        <v>16560.611856249998</v>
      </c>
    </row>
    <row r="79" spans="7:30" x14ac:dyDescent="0.3">
      <c r="G79" s="81">
        <v>16751.562029999997</v>
      </c>
      <c r="H79" s="28">
        <v>18</v>
      </c>
      <c r="I79" s="81">
        <v>16123.378453874997</v>
      </c>
    </row>
    <row r="80" spans="7:30" x14ac:dyDescent="0.3">
      <c r="G80" s="81">
        <v>16181.768029999997</v>
      </c>
      <c r="H80" s="28">
        <v>12</v>
      </c>
      <c r="I80" s="81">
        <v>15574.951728874998</v>
      </c>
    </row>
    <row r="81" spans="7:9" x14ac:dyDescent="0.3">
      <c r="G81" s="81">
        <v>15910.996499999999</v>
      </c>
      <c r="H81" s="28">
        <v>11</v>
      </c>
      <c r="I81" s="81">
        <v>15314.33413125</v>
      </c>
    </row>
    <row r="82" spans="7:9" x14ac:dyDescent="0.3">
      <c r="G82" s="81">
        <v>18553.206529999996</v>
      </c>
      <c r="H82" s="28">
        <v>24</v>
      </c>
      <c r="I82" s="81">
        <v>17857.461285124995</v>
      </c>
    </row>
    <row r="83" spans="7:9" x14ac:dyDescent="0.3">
      <c r="G83" s="81">
        <v>16611.888029999998</v>
      </c>
      <c r="H83" s="81">
        <v>36.643870654411707</v>
      </c>
      <c r="I83" s="81">
        <v>15988.942228874999</v>
      </c>
    </row>
    <row r="84" spans="7:9" x14ac:dyDescent="0.3">
      <c r="G84" s="81">
        <v>13927.4025</v>
      </c>
      <c r="H84" s="28">
        <v>25</v>
      </c>
      <c r="I84" s="81">
        <v>13405.124906250001</v>
      </c>
    </row>
  </sheetData>
  <mergeCells count="10">
    <mergeCell ref="D2:I2"/>
    <mergeCell ref="B6:I6"/>
    <mergeCell ref="B7:I7"/>
    <mergeCell ref="B46:D46"/>
    <mergeCell ref="C11:I11"/>
    <mergeCell ref="G15:H15"/>
    <mergeCell ref="G16:H16"/>
    <mergeCell ref="B8:I8"/>
    <mergeCell ref="F9:G9"/>
    <mergeCell ref="C10:I10"/>
  </mergeCells>
  <pageMargins left="0.7" right="0.7" top="0.75" bottom="0.75" header="0.3" footer="0.3"/>
  <pageSetup paperSize="9" scale="1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FD8F-02A2-4E8C-B1DA-9EE8212CCF67}">
  <sheetPr>
    <pageSetUpPr fitToPage="1"/>
  </sheetPr>
  <dimension ref="A1:R37"/>
  <sheetViews>
    <sheetView topLeftCell="A16" workbookViewId="0">
      <selection activeCell="A35" sqref="A35:I36"/>
    </sheetView>
  </sheetViews>
  <sheetFormatPr defaultColWidth="9.109375" defaultRowHeight="13.8" x14ac:dyDescent="0.25"/>
  <cols>
    <col min="1" max="17" width="9.109375" style="27"/>
    <col min="18" max="18" width="12.5546875" style="27" customWidth="1"/>
    <col min="19" max="16384" width="9.109375" style="27"/>
  </cols>
  <sheetData>
    <row r="1" spans="1:18" ht="18" x14ac:dyDescent="0.35">
      <c r="A1" s="502" t="s">
        <v>248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120"/>
      <c r="R1" s="120"/>
    </row>
    <row r="2" spans="1:18" ht="18" x14ac:dyDescent="0.35">
      <c r="A2" s="502" t="s">
        <v>270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120"/>
      <c r="R2" s="120"/>
    </row>
    <row r="3" spans="1:18" ht="15.6" x14ac:dyDescent="0.3">
      <c r="A3" s="168" t="s">
        <v>249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69"/>
      <c r="O3" s="169"/>
      <c r="P3" s="169"/>
      <c r="Q3" s="120"/>
      <c r="R3" s="120"/>
    </row>
    <row r="4" spans="1:18" ht="15.6" x14ac:dyDescent="0.3">
      <c r="A4" s="168" t="s">
        <v>250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169"/>
      <c r="O4" s="169"/>
      <c r="P4" s="169"/>
      <c r="Q4" s="120"/>
      <c r="R4" s="120"/>
    </row>
    <row r="5" spans="1:18" ht="16.2" thickBot="1" x14ac:dyDescent="0.35">
      <c r="A5" s="169"/>
      <c r="B5" s="169"/>
      <c r="C5" s="169"/>
      <c r="D5" s="168"/>
      <c r="E5" s="168"/>
      <c r="F5" s="168"/>
      <c r="G5" s="168"/>
      <c r="H5" s="168"/>
      <c r="I5" s="168"/>
      <c r="J5" s="168"/>
      <c r="K5" s="168"/>
      <c r="L5" s="168"/>
      <c r="M5" s="169"/>
      <c r="N5" s="169"/>
      <c r="O5" s="169"/>
      <c r="P5" s="169"/>
      <c r="Q5" s="120"/>
      <c r="R5" s="120"/>
    </row>
    <row r="6" spans="1:18" ht="16.2" thickBot="1" x14ac:dyDescent="0.35">
      <c r="A6" s="503" t="s">
        <v>251</v>
      </c>
      <c r="B6" s="506" t="s">
        <v>252</v>
      </c>
      <c r="C6" s="507"/>
      <c r="D6" s="507"/>
      <c r="E6" s="507"/>
      <c r="F6" s="508"/>
      <c r="G6" s="506" t="s">
        <v>253</v>
      </c>
      <c r="H6" s="507"/>
      <c r="I6" s="507"/>
      <c r="J6" s="507"/>
      <c r="K6" s="508"/>
      <c r="L6" s="506" t="s">
        <v>254</v>
      </c>
      <c r="M6" s="507"/>
      <c r="N6" s="507"/>
      <c r="O6" s="507"/>
      <c r="P6" s="508"/>
      <c r="Q6" s="509" t="s">
        <v>255</v>
      </c>
      <c r="R6" s="510"/>
    </row>
    <row r="7" spans="1:18" x14ac:dyDescent="0.25">
      <c r="A7" s="504"/>
      <c r="B7" s="511" t="s">
        <v>256</v>
      </c>
      <c r="C7" s="512" t="s">
        <v>257</v>
      </c>
      <c r="D7" s="500" t="s">
        <v>258</v>
      </c>
      <c r="E7" s="500" t="s">
        <v>259</v>
      </c>
      <c r="F7" s="513" t="s">
        <v>260</v>
      </c>
      <c r="G7" s="511" t="s">
        <v>256</v>
      </c>
      <c r="H7" s="512" t="s">
        <v>257</v>
      </c>
      <c r="I7" s="500" t="s">
        <v>258</v>
      </c>
      <c r="J7" s="500" t="s">
        <v>259</v>
      </c>
      <c r="K7" s="501" t="s">
        <v>260</v>
      </c>
      <c r="L7" s="511" t="s">
        <v>256</v>
      </c>
      <c r="M7" s="512" t="s">
        <v>257</v>
      </c>
      <c r="N7" s="500" t="s">
        <v>258</v>
      </c>
      <c r="O7" s="500" t="s">
        <v>259</v>
      </c>
      <c r="P7" s="501" t="s">
        <v>260</v>
      </c>
      <c r="Q7" s="500" t="s">
        <v>259</v>
      </c>
      <c r="R7" s="501" t="s">
        <v>260</v>
      </c>
    </row>
    <row r="8" spans="1:18" x14ac:dyDescent="0.25">
      <c r="A8" s="504"/>
      <c r="B8" s="511"/>
      <c r="C8" s="512"/>
      <c r="D8" s="500"/>
      <c r="E8" s="500"/>
      <c r="F8" s="501"/>
      <c r="G8" s="511"/>
      <c r="H8" s="512"/>
      <c r="I8" s="500"/>
      <c r="J8" s="500"/>
      <c r="K8" s="501"/>
      <c r="L8" s="511"/>
      <c r="M8" s="512"/>
      <c r="N8" s="500"/>
      <c r="O8" s="500"/>
      <c r="P8" s="501"/>
      <c r="Q8" s="500"/>
      <c r="R8" s="501"/>
    </row>
    <row r="9" spans="1:18" ht="39" customHeight="1" thickBot="1" x14ac:dyDescent="0.3">
      <c r="A9" s="505"/>
      <c r="B9" s="511"/>
      <c r="C9" s="512"/>
      <c r="D9" s="500"/>
      <c r="E9" s="500"/>
      <c r="F9" s="501"/>
      <c r="G9" s="511"/>
      <c r="H9" s="512"/>
      <c r="I9" s="500"/>
      <c r="J9" s="500"/>
      <c r="K9" s="501"/>
      <c r="L9" s="511"/>
      <c r="M9" s="512"/>
      <c r="N9" s="500"/>
      <c r="O9" s="500"/>
      <c r="P9" s="501"/>
      <c r="Q9" s="500"/>
      <c r="R9" s="501"/>
    </row>
    <row r="10" spans="1:18" ht="15.6" x14ac:dyDescent="0.3">
      <c r="A10" s="170">
        <v>0</v>
      </c>
      <c r="B10" s="241">
        <v>6.4707519999999992</v>
      </c>
      <c r="C10" s="151">
        <v>9</v>
      </c>
      <c r="D10" s="151">
        <v>271.33333333333331</v>
      </c>
      <c r="E10" s="238">
        <v>2.9860000000000002</v>
      </c>
      <c r="F10" s="204">
        <v>1.1739999999999999</v>
      </c>
      <c r="G10" s="241">
        <v>6.45</v>
      </c>
      <c r="H10" s="151">
        <v>5</v>
      </c>
      <c r="I10" s="151">
        <v>630</v>
      </c>
      <c r="J10" s="238">
        <v>7.359</v>
      </c>
      <c r="K10" s="204">
        <v>1.8740000000000001</v>
      </c>
      <c r="L10" s="241">
        <v>6.45</v>
      </c>
      <c r="M10" s="147">
        <v>4</v>
      </c>
      <c r="N10" s="151">
        <v>300</v>
      </c>
      <c r="O10" s="228">
        <v>3.15</v>
      </c>
      <c r="P10" s="205">
        <v>1.982</v>
      </c>
      <c r="Q10" s="242">
        <v>1.6000000000349246E-3</v>
      </c>
      <c r="R10" s="243">
        <v>0</v>
      </c>
    </row>
    <row r="11" spans="1:18" ht="15.6" x14ac:dyDescent="0.3">
      <c r="A11" s="172">
        <v>1</v>
      </c>
      <c r="B11" s="233">
        <v>6.4863400000000002</v>
      </c>
      <c r="C11" s="143">
        <v>9</v>
      </c>
      <c r="D11" s="143">
        <v>259.66666666666669</v>
      </c>
      <c r="E11" s="239">
        <v>2.7839999999999998</v>
      </c>
      <c r="F11" s="206">
        <v>1.1879999999999999</v>
      </c>
      <c r="G11" s="244">
        <v>6.45</v>
      </c>
      <c r="H11" s="143">
        <v>5</v>
      </c>
      <c r="I11" s="143">
        <v>629</v>
      </c>
      <c r="J11" s="239">
        <v>6.899</v>
      </c>
      <c r="K11" s="206">
        <v>1.883</v>
      </c>
      <c r="L11" s="245">
        <v>6.45</v>
      </c>
      <c r="M11" s="143">
        <v>4</v>
      </c>
      <c r="N11" s="143">
        <v>88.302122682325702</v>
      </c>
      <c r="O11" s="246">
        <v>0.94699999999999995</v>
      </c>
      <c r="P11" s="207">
        <v>0.79800000000000004</v>
      </c>
      <c r="Q11" s="247">
        <v>1.2000000000261934E-3</v>
      </c>
      <c r="R11" s="248">
        <v>0</v>
      </c>
    </row>
    <row r="12" spans="1:18" ht="15.6" x14ac:dyDescent="0.3">
      <c r="A12" s="172">
        <v>2</v>
      </c>
      <c r="B12" s="233">
        <v>6.5117426666666658</v>
      </c>
      <c r="C12" s="143">
        <v>9</v>
      </c>
      <c r="D12" s="143">
        <v>248.93089809625042</v>
      </c>
      <c r="E12" s="239">
        <v>2.6110000000000002</v>
      </c>
      <c r="F12" s="206">
        <v>1.165</v>
      </c>
      <c r="G12" s="244">
        <v>6.47</v>
      </c>
      <c r="H12" s="143">
        <v>5</v>
      </c>
      <c r="I12" s="143">
        <v>600</v>
      </c>
      <c r="J12" s="239">
        <v>6.5289999999999999</v>
      </c>
      <c r="K12" s="206">
        <v>1.8720000000000001</v>
      </c>
      <c r="L12" s="244">
        <v>6.43</v>
      </c>
      <c r="M12" s="143">
        <v>4</v>
      </c>
      <c r="N12" s="143">
        <v>367</v>
      </c>
      <c r="O12" s="246">
        <v>2.851</v>
      </c>
      <c r="P12" s="207">
        <v>1.7689999999999999</v>
      </c>
      <c r="Q12" s="247">
        <v>1.6000000000349246E-3</v>
      </c>
      <c r="R12" s="248">
        <v>0</v>
      </c>
    </row>
    <row r="13" spans="1:18" ht="15.6" x14ac:dyDescent="0.3">
      <c r="A13" s="172">
        <v>3</v>
      </c>
      <c r="B13" s="233">
        <v>6.49</v>
      </c>
      <c r="C13" s="143">
        <v>9</v>
      </c>
      <c r="D13" s="143">
        <v>242.51975472317861</v>
      </c>
      <c r="E13" s="239">
        <v>2.508</v>
      </c>
      <c r="F13" s="206">
        <v>1.1679999999999999</v>
      </c>
      <c r="G13" s="244">
        <v>6.48</v>
      </c>
      <c r="H13" s="143">
        <v>5</v>
      </c>
      <c r="I13" s="143">
        <v>574</v>
      </c>
      <c r="J13" s="239">
        <v>6.43</v>
      </c>
      <c r="K13" s="206">
        <v>1.8620000000000001</v>
      </c>
      <c r="L13" s="244">
        <v>6.56</v>
      </c>
      <c r="M13" s="143">
        <v>4</v>
      </c>
      <c r="N13" s="143">
        <v>259</v>
      </c>
      <c r="O13" s="246">
        <v>1.663</v>
      </c>
      <c r="P13" s="207">
        <v>1.0069999999999999</v>
      </c>
      <c r="Q13" s="247">
        <v>1.9999999999708962E-3</v>
      </c>
      <c r="R13" s="248">
        <v>0</v>
      </c>
    </row>
    <row r="14" spans="1:18" ht="15.6" x14ac:dyDescent="0.3">
      <c r="A14" s="172">
        <v>4</v>
      </c>
      <c r="B14" s="233">
        <v>6.36</v>
      </c>
      <c r="C14" s="143">
        <v>9</v>
      </c>
      <c r="D14" s="143">
        <v>235.44493470092868</v>
      </c>
      <c r="E14" s="239">
        <v>2.4119999999999999</v>
      </c>
      <c r="F14" s="206">
        <v>1.145</v>
      </c>
      <c r="G14" s="244">
        <v>6.47</v>
      </c>
      <c r="H14" s="143">
        <v>5</v>
      </c>
      <c r="I14" s="143">
        <v>582.83300791358943</v>
      </c>
      <c r="J14" s="239">
        <v>6.27</v>
      </c>
      <c r="K14" s="206">
        <v>1.8340000000000001</v>
      </c>
      <c r="L14" s="244">
        <v>6.42</v>
      </c>
      <c r="M14" s="143">
        <v>4</v>
      </c>
      <c r="N14" s="143">
        <v>184.83020128111971</v>
      </c>
      <c r="O14" s="246">
        <v>1.9730000000000001</v>
      </c>
      <c r="P14" s="207">
        <v>1.657</v>
      </c>
      <c r="Q14" s="247">
        <v>1.6000000000349246E-3</v>
      </c>
      <c r="R14" s="248">
        <v>0</v>
      </c>
    </row>
    <row r="15" spans="1:18" ht="15.6" x14ac:dyDescent="0.3">
      <c r="A15" s="172">
        <v>5</v>
      </c>
      <c r="B15" s="233">
        <v>6.36</v>
      </c>
      <c r="C15" s="143">
        <v>9</v>
      </c>
      <c r="D15" s="143">
        <v>235.64016267331752</v>
      </c>
      <c r="E15" s="239">
        <v>2.4140000000000001</v>
      </c>
      <c r="F15" s="206">
        <v>1.143</v>
      </c>
      <c r="G15" s="244">
        <v>6.45</v>
      </c>
      <c r="H15" s="143">
        <v>5</v>
      </c>
      <c r="I15" s="143">
        <v>587.43756377893556</v>
      </c>
      <c r="J15" s="239">
        <v>6.3</v>
      </c>
      <c r="K15" s="206">
        <v>1.7989999999999999</v>
      </c>
      <c r="L15" s="244">
        <v>6.44</v>
      </c>
      <c r="M15" s="143">
        <v>4</v>
      </c>
      <c r="N15" s="143">
        <v>234.96633817700192</v>
      </c>
      <c r="O15" s="246">
        <v>2.516</v>
      </c>
      <c r="P15" s="207">
        <v>1.5580000000000001</v>
      </c>
      <c r="Q15" s="247">
        <v>1.6000000000349246E-3</v>
      </c>
      <c r="R15" s="248">
        <v>0</v>
      </c>
    </row>
    <row r="16" spans="1:18" ht="15.6" x14ac:dyDescent="0.3">
      <c r="A16" s="172">
        <v>6</v>
      </c>
      <c r="B16" s="233">
        <v>6.47</v>
      </c>
      <c r="C16" s="143">
        <v>9</v>
      </c>
      <c r="D16" s="143">
        <v>240.94149226667048</v>
      </c>
      <c r="E16" s="239">
        <v>2.5110000000000001</v>
      </c>
      <c r="F16" s="206">
        <v>1.169</v>
      </c>
      <c r="G16" s="244">
        <v>6.43</v>
      </c>
      <c r="H16" s="143">
        <v>5</v>
      </c>
      <c r="I16" s="143">
        <v>643.51451110257096</v>
      </c>
      <c r="J16" s="239">
        <v>6.88</v>
      </c>
      <c r="K16" s="206">
        <v>1.825</v>
      </c>
      <c r="L16" s="244">
        <v>6.44</v>
      </c>
      <c r="M16" s="143">
        <v>4</v>
      </c>
      <c r="N16" s="143">
        <v>70.975523455692155</v>
      </c>
      <c r="O16" s="246">
        <v>0.76</v>
      </c>
      <c r="P16" s="207">
        <v>0.67400000000000004</v>
      </c>
      <c r="Q16" s="247">
        <v>1.2000000000261934E-3</v>
      </c>
      <c r="R16" s="248">
        <v>0</v>
      </c>
    </row>
    <row r="17" spans="1:18" ht="15.6" x14ac:dyDescent="0.3">
      <c r="A17" s="172">
        <v>7</v>
      </c>
      <c r="B17" s="233">
        <v>6.4274520000000006</v>
      </c>
      <c r="C17" s="143">
        <v>9</v>
      </c>
      <c r="D17" s="143">
        <v>315.66666666666669</v>
      </c>
      <c r="E17" s="239">
        <v>3.052</v>
      </c>
      <c r="F17" s="206">
        <v>1.3440000000000001</v>
      </c>
      <c r="G17" s="244">
        <v>6.41</v>
      </c>
      <c r="H17" s="143">
        <v>5</v>
      </c>
      <c r="I17" s="143">
        <v>769.09109851691983</v>
      </c>
      <c r="J17" s="239">
        <v>8.1969999999999992</v>
      </c>
      <c r="K17" s="206">
        <v>1.923</v>
      </c>
      <c r="L17" s="244">
        <v>6.43</v>
      </c>
      <c r="M17" s="143">
        <v>4</v>
      </c>
      <c r="N17" s="143">
        <v>303</v>
      </c>
      <c r="O17" s="246">
        <v>2.93</v>
      </c>
      <c r="P17" s="207">
        <v>1.7210000000000001</v>
      </c>
      <c r="Q17" s="247">
        <v>1.6000000000349246E-3</v>
      </c>
      <c r="R17" s="248">
        <v>0</v>
      </c>
    </row>
    <row r="18" spans="1:18" ht="15.6" x14ac:dyDescent="0.3">
      <c r="A18" s="172">
        <v>8</v>
      </c>
      <c r="B18" s="233">
        <v>6.3616359999999998</v>
      </c>
      <c r="C18" s="143">
        <v>9</v>
      </c>
      <c r="D18" s="143">
        <v>333.66666666666669</v>
      </c>
      <c r="E18" s="239">
        <v>3.415</v>
      </c>
      <c r="F18" s="206">
        <v>1.4510000000000001</v>
      </c>
      <c r="G18" s="244">
        <v>6.33</v>
      </c>
      <c r="H18" s="143">
        <v>5</v>
      </c>
      <c r="I18" s="143">
        <v>882.49234117009098</v>
      </c>
      <c r="J18" s="239">
        <v>9.3849999999999998</v>
      </c>
      <c r="K18" s="206">
        <v>2.0710000000000002</v>
      </c>
      <c r="L18" s="244">
        <v>6.46</v>
      </c>
      <c r="M18" s="143">
        <v>4</v>
      </c>
      <c r="N18" s="143">
        <v>102.59588823982249</v>
      </c>
      <c r="O18" s="246">
        <v>1.1020000000000001</v>
      </c>
      <c r="P18" s="207">
        <v>0.65300000000000002</v>
      </c>
      <c r="Q18" s="247">
        <v>1.6000000000349246E-3</v>
      </c>
      <c r="R18" s="248">
        <v>0</v>
      </c>
    </row>
    <row r="19" spans="1:18" ht="15.6" x14ac:dyDescent="0.3">
      <c r="A19" s="172">
        <v>9</v>
      </c>
      <c r="B19" s="233">
        <v>6.350089333333333</v>
      </c>
      <c r="C19" s="143">
        <v>9</v>
      </c>
      <c r="D19" s="143">
        <v>373.56516071208205</v>
      </c>
      <c r="E19" s="239">
        <v>3.8210000000000002</v>
      </c>
      <c r="F19" s="206">
        <v>1.478</v>
      </c>
      <c r="G19" s="244">
        <v>6.3</v>
      </c>
      <c r="H19" s="143">
        <v>5</v>
      </c>
      <c r="I19" s="143">
        <v>958.68843636753934</v>
      </c>
      <c r="J19" s="239">
        <v>10.147</v>
      </c>
      <c r="K19" s="206">
        <v>2.1869999999999998</v>
      </c>
      <c r="L19" s="244">
        <v>6.47</v>
      </c>
      <c r="M19" s="143">
        <v>4</v>
      </c>
      <c r="N19" s="143">
        <v>0</v>
      </c>
      <c r="O19" s="246">
        <v>0</v>
      </c>
      <c r="P19" s="207">
        <v>0</v>
      </c>
      <c r="Q19" s="247">
        <v>1.6000000000349246E-3</v>
      </c>
      <c r="R19" s="248">
        <v>0</v>
      </c>
    </row>
    <row r="20" spans="1:18" ht="15.6" x14ac:dyDescent="0.3">
      <c r="A20" s="172">
        <v>10</v>
      </c>
      <c r="B20" s="233">
        <v>6.3425839999999996</v>
      </c>
      <c r="C20" s="143">
        <v>9</v>
      </c>
      <c r="D20" s="143">
        <v>385</v>
      </c>
      <c r="E20" s="239">
        <v>4.133</v>
      </c>
      <c r="F20" s="206">
        <v>1.494</v>
      </c>
      <c r="G20" s="244">
        <v>6.29</v>
      </c>
      <c r="H20" s="143">
        <v>5</v>
      </c>
      <c r="I20" s="143">
        <v>1021.9114701220868</v>
      </c>
      <c r="J20" s="239">
        <v>10.798999999999999</v>
      </c>
      <c r="K20" s="206">
        <v>2.3159999999999998</v>
      </c>
      <c r="L20" s="244">
        <v>6.46</v>
      </c>
      <c r="M20" s="143">
        <v>4</v>
      </c>
      <c r="N20" s="143">
        <v>0</v>
      </c>
      <c r="O20" s="246">
        <v>0</v>
      </c>
      <c r="P20" s="207">
        <v>0</v>
      </c>
      <c r="Q20" s="247">
        <v>1.5999999999621651E-3</v>
      </c>
      <c r="R20" s="248">
        <v>0</v>
      </c>
    </row>
    <row r="21" spans="1:18" ht="15.6" x14ac:dyDescent="0.3">
      <c r="A21" s="172">
        <v>11</v>
      </c>
      <c r="B21" s="233">
        <v>6.3766466666666668</v>
      </c>
      <c r="C21" s="143">
        <v>9</v>
      </c>
      <c r="D21" s="143">
        <v>392</v>
      </c>
      <c r="E21" s="239">
        <v>4.21</v>
      </c>
      <c r="F21" s="206">
        <v>1.637</v>
      </c>
      <c r="G21" s="244">
        <v>6.31</v>
      </c>
      <c r="H21" s="143">
        <v>5</v>
      </c>
      <c r="I21" s="143">
        <v>1006.3151843301898</v>
      </c>
      <c r="J21" s="239">
        <v>10.667999999999999</v>
      </c>
      <c r="K21" s="206">
        <v>2.2490000000000001</v>
      </c>
      <c r="L21" s="244">
        <v>6.4</v>
      </c>
      <c r="M21" s="143">
        <v>4</v>
      </c>
      <c r="N21" s="143">
        <v>0</v>
      </c>
      <c r="O21" s="246">
        <v>0</v>
      </c>
      <c r="P21" s="207">
        <v>0</v>
      </c>
      <c r="Q21" s="247">
        <v>1.6000000000349246E-3</v>
      </c>
      <c r="R21" s="248">
        <v>0</v>
      </c>
    </row>
    <row r="22" spans="1:18" ht="15.6" x14ac:dyDescent="0.3">
      <c r="A22" s="172">
        <v>12</v>
      </c>
      <c r="B22" s="233">
        <v>6.3662546666666664</v>
      </c>
      <c r="C22" s="143">
        <v>9</v>
      </c>
      <c r="D22" s="143">
        <v>437.33333333333331</v>
      </c>
      <c r="E22" s="239">
        <v>4.3440000000000003</v>
      </c>
      <c r="F22" s="206">
        <v>1.534</v>
      </c>
      <c r="G22" s="244">
        <v>6.33</v>
      </c>
      <c r="H22" s="143">
        <v>5</v>
      </c>
      <c r="I22" s="143">
        <v>1022.4122776283856</v>
      </c>
      <c r="J22" s="239">
        <v>10.872999999999999</v>
      </c>
      <c r="K22" s="206">
        <v>2.3879999999999999</v>
      </c>
      <c r="L22" s="244">
        <v>6.56</v>
      </c>
      <c r="M22" s="143">
        <v>4</v>
      </c>
      <c r="N22" s="143">
        <v>0</v>
      </c>
      <c r="O22" s="246">
        <v>0</v>
      </c>
      <c r="P22" s="207">
        <v>0</v>
      </c>
      <c r="Q22" s="247">
        <v>1.9999999999708962E-3</v>
      </c>
      <c r="R22" s="248">
        <v>0</v>
      </c>
    </row>
    <row r="23" spans="1:18" ht="15.6" x14ac:dyDescent="0.3">
      <c r="A23" s="172">
        <v>13</v>
      </c>
      <c r="B23" s="233">
        <v>6.3304600000000004</v>
      </c>
      <c r="C23" s="143">
        <v>9</v>
      </c>
      <c r="D23" s="143">
        <v>450.33333333333331</v>
      </c>
      <c r="E23" s="239">
        <v>4.5069999999999997</v>
      </c>
      <c r="F23" s="206">
        <v>1.718</v>
      </c>
      <c r="G23" s="244">
        <v>6.32</v>
      </c>
      <c r="H23" s="143">
        <v>5</v>
      </c>
      <c r="I23" s="143">
        <v>994.00453899219815</v>
      </c>
      <c r="J23" s="239">
        <v>10.663</v>
      </c>
      <c r="K23" s="206">
        <v>2.3330000000000002</v>
      </c>
      <c r="L23" s="244">
        <v>6.46</v>
      </c>
      <c r="M23" s="143">
        <v>4</v>
      </c>
      <c r="N23" s="143">
        <v>0</v>
      </c>
      <c r="O23" s="246">
        <v>0</v>
      </c>
      <c r="P23" s="207">
        <v>0</v>
      </c>
      <c r="Q23" s="247">
        <v>1.2000000000261934E-3</v>
      </c>
      <c r="R23" s="248">
        <v>0</v>
      </c>
    </row>
    <row r="24" spans="1:18" ht="15.6" x14ac:dyDescent="0.3">
      <c r="A24" s="172">
        <v>14</v>
      </c>
      <c r="B24" s="233">
        <v>6.36</v>
      </c>
      <c r="C24" s="143">
        <v>9</v>
      </c>
      <c r="D24" s="143">
        <v>427.26278370248832</v>
      </c>
      <c r="E24" s="239">
        <v>4.33</v>
      </c>
      <c r="F24" s="206">
        <v>1.4770000000000001</v>
      </c>
      <c r="G24" s="244">
        <v>6.33</v>
      </c>
      <c r="H24" s="143">
        <v>5</v>
      </c>
      <c r="I24" s="143">
        <v>987.50137840673096</v>
      </c>
      <c r="J24" s="239">
        <v>10.61</v>
      </c>
      <c r="K24" s="206">
        <v>2.3330000000000002</v>
      </c>
      <c r="L24" s="244">
        <v>6.47</v>
      </c>
      <c r="M24" s="143">
        <v>4</v>
      </c>
      <c r="N24" s="143">
        <v>0</v>
      </c>
      <c r="O24" s="246">
        <v>0</v>
      </c>
      <c r="P24" s="207">
        <v>0</v>
      </c>
      <c r="Q24" s="247">
        <v>1.9999999999708962E-3</v>
      </c>
      <c r="R24" s="248">
        <v>0</v>
      </c>
    </row>
    <row r="25" spans="1:18" ht="15.6" x14ac:dyDescent="0.3">
      <c r="A25" s="172">
        <v>15</v>
      </c>
      <c r="B25" s="233">
        <v>6.36</v>
      </c>
      <c r="C25" s="143">
        <v>9</v>
      </c>
      <c r="D25" s="143">
        <v>430.08722317259196</v>
      </c>
      <c r="E25" s="239">
        <v>4.4059999999999997</v>
      </c>
      <c r="F25" s="206">
        <v>1.3680000000000001</v>
      </c>
      <c r="G25" s="244">
        <v>6.3</v>
      </c>
      <c r="H25" s="143">
        <v>5</v>
      </c>
      <c r="I25" s="143">
        <v>979.39208675882105</v>
      </c>
      <c r="J25" s="239">
        <v>10.473000000000001</v>
      </c>
      <c r="K25" s="206">
        <v>2.1850000000000001</v>
      </c>
      <c r="L25" s="244">
        <v>6.48</v>
      </c>
      <c r="M25" s="143">
        <v>4</v>
      </c>
      <c r="N25" s="143">
        <v>0</v>
      </c>
      <c r="O25" s="246">
        <v>0</v>
      </c>
      <c r="P25" s="207">
        <v>0</v>
      </c>
      <c r="Q25" s="247">
        <v>1.6000000000349246E-3</v>
      </c>
      <c r="R25" s="248">
        <v>0</v>
      </c>
    </row>
    <row r="26" spans="1:18" ht="15.6" x14ac:dyDescent="0.3">
      <c r="A26" s="172">
        <v>16</v>
      </c>
      <c r="B26" s="233">
        <v>6.36</v>
      </c>
      <c r="C26" s="143">
        <v>9</v>
      </c>
      <c r="D26" s="143">
        <v>421.30196441509457</v>
      </c>
      <c r="E26" s="239">
        <v>4.3159999999999998</v>
      </c>
      <c r="F26" s="206">
        <v>1.2909999999999999</v>
      </c>
      <c r="G26" s="244">
        <v>6.31</v>
      </c>
      <c r="H26" s="143">
        <v>5</v>
      </c>
      <c r="I26" s="143">
        <v>960.00672845019255</v>
      </c>
      <c r="J26" s="239">
        <v>10.282</v>
      </c>
      <c r="K26" s="206">
        <v>2.1269999999999998</v>
      </c>
      <c r="L26" s="244">
        <v>6.46</v>
      </c>
      <c r="M26" s="143">
        <v>4</v>
      </c>
      <c r="N26" s="143">
        <v>0</v>
      </c>
      <c r="O26" s="246">
        <v>0</v>
      </c>
      <c r="P26" s="207">
        <v>0</v>
      </c>
      <c r="Q26" s="247">
        <v>1.9999999999708962E-3</v>
      </c>
      <c r="R26" s="248">
        <v>0</v>
      </c>
    </row>
    <row r="27" spans="1:18" ht="15.6" x14ac:dyDescent="0.3">
      <c r="A27" s="172">
        <v>17</v>
      </c>
      <c r="B27" s="233">
        <v>6.32</v>
      </c>
      <c r="C27" s="143">
        <v>9</v>
      </c>
      <c r="D27" s="143">
        <v>424.26312793300497</v>
      </c>
      <c r="E27" s="239">
        <v>4.319</v>
      </c>
      <c r="F27" s="206">
        <v>1.274</v>
      </c>
      <c r="G27" s="244">
        <v>6.34</v>
      </c>
      <c r="H27" s="143">
        <v>5</v>
      </c>
      <c r="I27" s="143">
        <v>930.93167210568151</v>
      </c>
      <c r="J27" s="239">
        <v>10.018000000000001</v>
      </c>
      <c r="K27" s="206">
        <v>2.0699999999999998</v>
      </c>
      <c r="L27" s="244">
        <v>6.49</v>
      </c>
      <c r="M27" s="143">
        <v>4</v>
      </c>
      <c r="N27" s="143">
        <v>0</v>
      </c>
      <c r="O27" s="246">
        <v>0</v>
      </c>
      <c r="P27" s="207">
        <v>0</v>
      </c>
      <c r="Q27" s="247">
        <v>1.6000000000349246E-3</v>
      </c>
      <c r="R27" s="248">
        <v>0</v>
      </c>
    </row>
    <row r="28" spans="1:18" ht="15.6" x14ac:dyDescent="0.3">
      <c r="A28" s="172">
        <v>18</v>
      </c>
      <c r="B28" s="233">
        <v>6.32</v>
      </c>
      <c r="C28" s="143">
        <v>9</v>
      </c>
      <c r="D28" s="143">
        <v>415.0293390870446</v>
      </c>
      <c r="E28" s="239">
        <v>4.2249999999999996</v>
      </c>
      <c r="F28" s="206">
        <v>1.254</v>
      </c>
      <c r="G28" s="244">
        <v>6.34</v>
      </c>
      <c r="H28" s="143">
        <v>5</v>
      </c>
      <c r="I28" s="143">
        <v>892.55327516221519</v>
      </c>
      <c r="J28" s="239">
        <v>9.6050000000000004</v>
      </c>
      <c r="K28" s="206">
        <v>1.974</v>
      </c>
      <c r="L28" s="244">
        <v>6.4</v>
      </c>
      <c r="M28" s="143">
        <v>4</v>
      </c>
      <c r="N28" s="143">
        <v>0</v>
      </c>
      <c r="O28" s="246">
        <v>0</v>
      </c>
      <c r="P28" s="207">
        <v>0</v>
      </c>
      <c r="Q28" s="247">
        <v>1.5999999999621651E-3</v>
      </c>
      <c r="R28" s="248">
        <v>0</v>
      </c>
    </row>
    <row r="29" spans="1:18" ht="15.6" x14ac:dyDescent="0.3">
      <c r="A29" s="172">
        <v>19</v>
      </c>
      <c r="B29" s="233">
        <v>6.41</v>
      </c>
      <c r="C29" s="143">
        <v>9</v>
      </c>
      <c r="D29" s="143">
        <v>400.4410581808757</v>
      </c>
      <c r="E29" s="239">
        <v>4.1790000000000003</v>
      </c>
      <c r="F29" s="206">
        <v>1.159</v>
      </c>
      <c r="G29" s="244">
        <v>6.37</v>
      </c>
      <c r="H29" s="143">
        <v>5</v>
      </c>
      <c r="I29" s="143">
        <v>861.3431559317271</v>
      </c>
      <c r="J29" s="239">
        <v>9.3130000000000006</v>
      </c>
      <c r="K29" s="206">
        <v>1.94</v>
      </c>
      <c r="L29" s="244">
        <v>6.41</v>
      </c>
      <c r="M29" s="143">
        <v>4</v>
      </c>
      <c r="N29" s="143">
        <v>0</v>
      </c>
      <c r="O29" s="246">
        <v>0</v>
      </c>
      <c r="P29" s="207">
        <v>0</v>
      </c>
      <c r="Q29" s="247">
        <v>2.0000000000436557E-3</v>
      </c>
      <c r="R29" s="248">
        <v>0</v>
      </c>
    </row>
    <row r="30" spans="1:18" ht="15.6" x14ac:dyDescent="0.3">
      <c r="A30" s="172">
        <v>20</v>
      </c>
      <c r="B30" s="233">
        <v>6.39</v>
      </c>
      <c r="C30" s="143">
        <v>9</v>
      </c>
      <c r="D30" s="143">
        <v>412.23165448664463</v>
      </c>
      <c r="E30" s="239">
        <v>4.2430000000000003</v>
      </c>
      <c r="F30" s="206">
        <v>1.133</v>
      </c>
      <c r="G30" s="244">
        <v>6.27</v>
      </c>
      <c r="H30" s="143">
        <v>5</v>
      </c>
      <c r="I30" s="143">
        <v>862.58356066826434</v>
      </c>
      <c r="J30" s="239">
        <v>9.18</v>
      </c>
      <c r="K30" s="206">
        <v>1.756</v>
      </c>
      <c r="L30" s="244">
        <v>6.35</v>
      </c>
      <c r="M30" s="143">
        <v>4</v>
      </c>
      <c r="N30" s="143">
        <v>0</v>
      </c>
      <c r="O30" s="246">
        <v>0</v>
      </c>
      <c r="P30" s="207">
        <v>0</v>
      </c>
      <c r="Q30" s="247">
        <v>2.3999999999796272E-3</v>
      </c>
      <c r="R30" s="248">
        <v>0</v>
      </c>
    </row>
    <row r="31" spans="1:18" ht="15.6" x14ac:dyDescent="0.3">
      <c r="A31" s="172">
        <v>21</v>
      </c>
      <c r="B31" s="233">
        <v>6.39</v>
      </c>
      <c r="C31" s="143">
        <v>10</v>
      </c>
      <c r="D31" s="143">
        <v>428.00678399591692</v>
      </c>
      <c r="E31" s="239">
        <v>4.3579999999999997</v>
      </c>
      <c r="F31" s="206">
        <v>1.167</v>
      </c>
      <c r="G31" s="244">
        <v>6.41</v>
      </c>
      <c r="H31" s="143">
        <v>6</v>
      </c>
      <c r="I31" s="143">
        <v>852.01598194483449</v>
      </c>
      <c r="J31" s="239">
        <v>9.27</v>
      </c>
      <c r="K31" s="206">
        <v>1.74</v>
      </c>
      <c r="L31" s="244">
        <v>6.22</v>
      </c>
      <c r="M31" s="143">
        <v>4</v>
      </c>
      <c r="N31" s="143">
        <v>306.84763244003722</v>
      </c>
      <c r="O31" s="246">
        <v>2.9089999999999998</v>
      </c>
      <c r="P31" s="207">
        <v>2.3239999999999998</v>
      </c>
      <c r="Q31" s="247">
        <v>1.9999999999708962E-3</v>
      </c>
      <c r="R31" s="248">
        <v>0</v>
      </c>
    </row>
    <row r="32" spans="1:18" ht="15.6" x14ac:dyDescent="0.3">
      <c r="A32" s="172">
        <v>22</v>
      </c>
      <c r="B32" s="233">
        <v>6.43</v>
      </c>
      <c r="C32" s="143">
        <v>10</v>
      </c>
      <c r="D32" s="143">
        <v>386.4991098027574</v>
      </c>
      <c r="E32" s="239">
        <v>3.96</v>
      </c>
      <c r="F32" s="206">
        <v>1.2250000000000001</v>
      </c>
      <c r="G32" s="244">
        <v>6.32</v>
      </c>
      <c r="H32" s="143">
        <v>5</v>
      </c>
      <c r="I32" s="143">
        <v>816.51371631179438</v>
      </c>
      <c r="J32" s="239">
        <v>8.7590000000000003</v>
      </c>
      <c r="K32" s="206">
        <v>1.7849999999999999</v>
      </c>
      <c r="L32" s="244">
        <v>6.4</v>
      </c>
      <c r="M32" s="143">
        <v>4</v>
      </c>
      <c r="N32" s="143">
        <v>248.50706939148185</v>
      </c>
      <c r="O32" s="246">
        <v>2.3690000000000002</v>
      </c>
      <c r="P32" s="207">
        <v>1.7350000000000001</v>
      </c>
      <c r="Q32" s="247">
        <v>2.0000000000436557E-3</v>
      </c>
      <c r="R32" s="248">
        <v>0</v>
      </c>
    </row>
    <row r="33" spans="1:18" ht="16.2" thickBot="1" x14ac:dyDescent="0.35">
      <c r="A33" s="173">
        <v>23</v>
      </c>
      <c r="B33" s="249">
        <v>6.36</v>
      </c>
      <c r="C33" s="132">
        <v>10</v>
      </c>
      <c r="D33" s="132">
        <v>344.27710215657777</v>
      </c>
      <c r="E33" s="240">
        <v>3.4889999999999999</v>
      </c>
      <c r="F33" s="208">
        <v>1.0449999999999999</v>
      </c>
      <c r="G33" s="250">
        <v>6.34</v>
      </c>
      <c r="H33" s="132">
        <v>5</v>
      </c>
      <c r="I33" s="132">
        <v>755.39464589210274</v>
      </c>
      <c r="J33" s="240">
        <v>8.1289999999999996</v>
      </c>
      <c r="K33" s="208">
        <v>1.7290000000000001</v>
      </c>
      <c r="L33" s="250">
        <v>6.1</v>
      </c>
      <c r="M33" s="132">
        <v>4</v>
      </c>
      <c r="N33" s="132">
        <v>137.7231347980271</v>
      </c>
      <c r="O33" s="251">
        <v>1.004</v>
      </c>
      <c r="P33" s="209">
        <v>1.012</v>
      </c>
      <c r="Q33" s="252">
        <v>1.9999999999708962E-3</v>
      </c>
      <c r="R33" s="253">
        <v>0</v>
      </c>
    </row>
    <row r="34" spans="1:18" ht="16.2" thickBot="1" x14ac:dyDescent="0.35">
      <c r="A34" s="174" t="s">
        <v>261</v>
      </c>
      <c r="B34" s="175"/>
      <c r="C34" s="175"/>
      <c r="D34" s="175"/>
      <c r="E34" s="176">
        <v>87.533000000000001</v>
      </c>
      <c r="F34" s="177">
        <v>31.201000000000001</v>
      </c>
      <c r="G34" s="178"/>
      <c r="H34" s="179"/>
      <c r="I34" s="179"/>
      <c r="J34" s="180">
        <v>213.03800000000004</v>
      </c>
      <c r="K34" s="181">
        <v>48.054999999999993</v>
      </c>
      <c r="L34" s="182"/>
      <c r="M34" s="175"/>
      <c r="N34" s="175"/>
      <c r="O34" s="176">
        <v>24.173999999999999</v>
      </c>
      <c r="P34" s="177">
        <v>16.89</v>
      </c>
      <c r="Q34" s="183">
        <v>4.1200000000244465E-2</v>
      </c>
      <c r="R34" s="177">
        <v>0</v>
      </c>
    </row>
    <row r="35" spans="1:18" ht="30.75" customHeight="1" x14ac:dyDescent="0.3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9"/>
      <c r="L35" s="169"/>
      <c r="M35" s="169"/>
      <c r="N35" s="169"/>
      <c r="O35" s="169"/>
      <c r="P35" s="169"/>
      <c r="Q35" s="120"/>
      <c r="R35" s="120"/>
    </row>
    <row r="36" spans="1:18" ht="30.75" customHeight="1" x14ac:dyDescent="0.25"/>
    <row r="37" spans="1:18" ht="26.25" customHeight="1" x14ac:dyDescent="0.25"/>
  </sheetData>
  <mergeCells count="24">
    <mergeCell ref="Q7:Q9"/>
    <mergeCell ref="R7:R9"/>
    <mergeCell ref="Q6:R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A1:P1"/>
    <mergeCell ref="A2:P2"/>
    <mergeCell ref="A6:A9"/>
    <mergeCell ref="B6:F6"/>
    <mergeCell ref="G6:K6"/>
    <mergeCell ref="L6:P6"/>
  </mergeCells>
  <pageMargins left="0.11811023622047245" right="0.11811023622047245" top="0.74803149606299213" bottom="0.15748031496062992" header="0.31496062992125984" footer="0.31496062992125984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83"/>
  <sheetViews>
    <sheetView topLeftCell="A19" workbookViewId="0">
      <selection activeCell="E166" sqref="E166:T170"/>
    </sheetView>
  </sheetViews>
  <sheetFormatPr defaultRowHeight="13.8" x14ac:dyDescent="0.25"/>
  <cols>
    <col min="1" max="1" width="4.44140625" style="156" customWidth="1"/>
    <col min="2" max="2" width="11.33203125" style="261" customWidth="1"/>
    <col min="3" max="3" width="7.6640625" style="156" customWidth="1"/>
    <col min="4" max="4" width="12.5546875" style="262" customWidth="1"/>
    <col min="5" max="27" width="9.109375" style="255" customWidth="1"/>
    <col min="28" max="29" width="9.6640625" style="255" customWidth="1"/>
    <col min="30" max="30" width="12.109375" style="156" customWidth="1"/>
    <col min="31" max="257" width="9.109375" style="156"/>
    <col min="258" max="258" width="4.44140625" style="156" customWidth="1"/>
    <col min="259" max="259" width="11.33203125" style="156" customWidth="1"/>
    <col min="260" max="260" width="7.6640625" style="156" customWidth="1"/>
    <col min="261" max="261" width="12.5546875" style="156" customWidth="1"/>
    <col min="262" max="284" width="9.109375" style="156"/>
    <col min="285" max="285" width="9.6640625" style="156" customWidth="1"/>
    <col min="286" max="286" width="12.109375" style="156" customWidth="1"/>
    <col min="287" max="513" width="9.109375" style="156"/>
    <col min="514" max="514" width="4.44140625" style="156" customWidth="1"/>
    <col min="515" max="515" width="11.33203125" style="156" customWidth="1"/>
    <col min="516" max="516" width="7.6640625" style="156" customWidth="1"/>
    <col min="517" max="517" width="12.5546875" style="156" customWidth="1"/>
    <col min="518" max="540" width="9.109375" style="156"/>
    <col min="541" max="541" width="9.6640625" style="156" customWidth="1"/>
    <col min="542" max="542" width="12.109375" style="156" customWidth="1"/>
    <col min="543" max="769" width="9.109375" style="156"/>
    <col min="770" max="770" width="4.44140625" style="156" customWidth="1"/>
    <col min="771" max="771" width="11.33203125" style="156" customWidth="1"/>
    <col min="772" max="772" width="7.6640625" style="156" customWidth="1"/>
    <col min="773" max="773" width="12.5546875" style="156" customWidth="1"/>
    <col min="774" max="796" width="9.109375" style="156"/>
    <col min="797" max="797" width="9.6640625" style="156" customWidth="1"/>
    <col min="798" max="798" width="12.109375" style="156" customWidth="1"/>
    <col min="799" max="1025" width="9.109375" style="156"/>
    <col min="1026" max="1026" width="4.44140625" style="156" customWidth="1"/>
    <col min="1027" max="1027" width="11.33203125" style="156" customWidth="1"/>
    <col min="1028" max="1028" width="7.6640625" style="156" customWidth="1"/>
    <col min="1029" max="1029" width="12.5546875" style="156" customWidth="1"/>
    <col min="1030" max="1052" width="9.109375" style="156"/>
    <col min="1053" max="1053" width="9.6640625" style="156" customWidth="1"/>
    <col min="1054" max="1054" width="12.109375" style="156" customWidth="1"/>
    <col min="1055" max="1281" width="9.109375" style="156"/>
    <col min="1282" max="1282" width="4.44140625" style="156" customWidth="1"/>
    <col min="1283" max="1283" width="11.33203125" style="156" customWidth="1"/>
    <col min="1284" max="1284" width="7.6640625" style="156" customWidth="1"/>
    <col min="1285" max="1285" width="12.5546875" style="156" customWidth="1"/>
    <col min="1286" max="1308" width="9.109375" style="156"/>
    <col min="1309" max="1309" width="9.6640625" style="156" customWidth="1"/>
    <col min="1310" max="1310" width="12.109375" style="156" customWidth="1"/>
    <col min="1311" max="1537" width="9.109375" style="156"/>
    <col min="1538" max="1538" width="4.44140625" style="156" customWidth="1"/>
    <col min="1539" max="1539" width="11.33203125" style="156" customWidth="1"/>
    <col min="1540" max="1540" width="7.6640625" style="156" customWidth="1"/>
    <col min="1541" max="1541" width="12.5546875" style="156" customWidth="1"/>
    <col min="1542" max="1564" width="9.109375" style="156"/>
    <col min="1565" max="1565" width="9.6640625" style="156" customWidth="1"/>
    <col min="1566" max="1566" width="12.109375" style="156" customWidth="1"/>
    <col min="1567" max="1793" width="9.109375" style="156"/>
    <col min="1794" max="1794" width="4.44140625" style="156" customWidth="1"/>
    <col min="1795" max="1795" width="11.33203125" style="156" customWidth="1"/>
    <col min="1796" max="1796" width="7.6640625" style="156" customWidth="1"/>
    <col min="1797" max="1797" width="12.5546875" style="156" customWidth="1"/>
    <col min="1798" max="1820" width="9.109375" style="156"/>
    <col min="1821" max="1821" width="9.6640625" style="156" customWidth="1"/>
    <col min="1822" max="1822" width="12.109375" style="156" customWidth="1"/>
    <col min="1823" max="2049" width="9.109375" style="156"/>
    <col min="2050" max="2050" width="4.44140625" style="156" customWidth="1"/>
    <col min="2051" max="2051" width="11.33203125" style="156" customWidth="1"/>
    <col min="2052" max="2052" width="7.6640625" style="156" customWidth="1"/>
    <col min="2053" max="2053" width="12.5546875" style="156" customWidth="1"/>
    <col min="2054" max="2076" width="9.109375" style="156"/>
    <col min="2077" max="2077" width="9.6640625" style="156" customWidth="1"/>
    <col min="2078" max="2078" width="12.109375" style="156" customWidth="1"/>
    <col min="2079" max="2305" width="9.109375" style="156"/>
    <col min="2306" max="2306" width="4.44140625" style="156" customWidth="1"/>
    <col min="2307" max="2307" width="11.33203125" style="156" customWidth="1"/>
    <col min="2308" max="2308" width="7.6640625" style="156" customWidth="1"/>
    <col min="2309" max="2309" width="12.5546875" style="156" customWidth="1"/>
    <col min="2310" max="2332" width="9.109375" style="156"/>
    <col min="2333" max="2333" width="9.6640625" style="156" customWidth="1"/>
    <col min="2334" max="2334" width="12.109375" style="156" customWidth="1"/>
    <col min="2335" max="2561" width="9.109375" style="156"/>
    <col min="2562" max="2562" width="4.44140625" style="156" customWidth="1"/>
    <col min="2563" max="2563" width="11.33203125" style="156" customWidth="1"/>
    <col min="2564" max="2564" width="7.6640625" style="156" customWidth="1"/>
    <col min="2565" max="2565" width="12.5546875" style="156" customWidth="1"/>
    <col min="2566" max="2588" width="9.109375" style="156"/>
    <col min="2589" max="2589" width="9.6640625" style="156" customWidth="1"/>
    <col min="2590" max="2590" width="12.109375" style="156" customWidth="1"/>
    <col min="2591" max="2817" width="9.109375" style="156"/>
    <col min="2818" max="2818" width="4.44140625" style="156" customWidth="1"/>
    <col min="2819" max="2819" width="11.33203125" style="156" customWidth="1"/>
    <col min="2820" max="2820" width="7.6640625" style="156" customWidth="1"/>
    <col min="2821" max="2821" width="12.5546875" style="156" customWidth="1"/>
    <col min="2822" max="2844" width="9.109375" style="156"/>
    <col min="2845" max="2845" width="9.6640625" style="156" customWidth="1"/>
    <col min="2846" max="2846" width="12.109375" style="156" customWidth="1"/>
    <col min="2847" max="3073" width="9.109375" style="156"/>
    <col min="3074" max="3074" width="4.44140625" style="156" customWidth="1"/>
    <col min="3075" max="3075" width="11.33203125" style="156" customWidth="1"/>
    <col min="3076" max="3076" width="7.6640625" style="156" customWidth="1"/>
    <col min="3077" max="3077" width="12.5546875" style="156" customWidth="1"/>
    <col min="3078" max="3100" width="9.109375" style="156"/>
    <col min="3101" max="3101" width="9.6640625" style="156" customWidth="1"/>
    <col min="3102" max="3102" width="12.109375" style="156" customWidth="1"/>
    <col min="3103" max="3329" width="9.109375" style="156"/>
    <col min="3330" max="3330" width="4.44140625" style="156" customWidth="1"/>
    <col min="3331" max="3331" width="11.33203125" style="156" customWidth="1"/>
    <col min="3332" max="3332" width="7.6640625" style="156" customWidth="1"/>
    <col min="3333" max="3333" width="12.5546875" style="156" customWidth="1"/>
    <col min="3334" max="3356" width="9.109375" style="156"/>
    <col min="3357" max="3357" width="9.6640625" style="156" customWidth="1"/>
    <col min="3358" max="3358" width="12.109375" style="156" customWidth="1"/>
    <col min="3359" max="3585" width="9.109375" style="156"/>
    <col min="3586" max="3586" width="4.44140625" style="156" customWidth="1"/>
    <col min="3587" max="3587" width="11.33203125" style="156" customWidth="1"/>
    <col min="3588" max="3588" width="7.6640625" style="156" customWidth="1"/>
    <col min="3589" max="3589" width="12.5546875" style="156" customWidth="1"/>
    <col min="3590" max="3612" width="9.109375" style="156"/>
    <col min="3613" max="3613" width="9.6640625" style="156" customWidth="1"/>
    <col min="3614" max="3614" width="12.109375" style="156" customWidth="1"/>
    <col min="3615" max="3841" width="9.109375" style="156"/>
    <col min="3842" max="3842" width="4.44140625" style="156" customWidth="1"/>
    <col min="3843" max="3843" width="11.33203125" style="156" customWidth="1"/>
    <col min="3844" max="3844" width="7.6640625" style="156" customWidth="1"/>
    <col min="3845" max="3845" width="12.5546875" style="156" customWidth="1"/>
    <col min="3846" max="3868" width="9.109375" style="156"/>
    <col min="3869" max="3869" width="9.6640625" style="156" customWidth="1"/>
    <col min="3870" max="3870" width="12.109375" style="156" customWidth="1"/>
    <col min="3871" max="4097" width="9.109375" style="156"/>
    <col min="4098" max="4098" width="4.44140625" style="156" customWidth="1"/>
    <col min="4099" max="4099" width="11.33203125" style="156" customWidth="1"/>
    <col min="4100" max="4100" width="7.6640625" style="156" customWidth="1"/>
    <col min="4101" max="4101" width="12.5546875" style="156" customWidth="1"/>
    <col min="4102" max="4124" width="9.109375" style="156"/>
    <col min="4125" max="4125" width="9.6640625" style="156" customWidth="1"/>
    <col min="4126" max="4126" width="12.109375" style="156" customWidth="1"/>
    <col min="4127" max="4353" width="9.109375" style="156"/>
    <col min="4354" max="4354" width="4.44140625" style="156" customWidth="1"/>
    <col min="4355" max="4355" width="11.33203125" style="156" customWidth="1"/>
    <col min="4356" max="4356" width="7.6640625" style="156" customWidth="1"/>
    <col min="4357" max="4357" width="12.5546875" style="156" customWidth="1"/>
    <col min="4358" max="4380" width="9.109375" style="156"/>
    <col min="4381" max="4381" width="9.6640625" style="156" customWidth="1"/>
    <col min="4382" max="4382" width="12.109375" style="156" customWidth="1"/>
    <col min="4383" max="4609" width="9.109375" style="156"/>
    <col min="4610" max="4610" width="4.44140625" style="156" customWidth="1"/>
    <col min="4611" max="4611" width="11.33203125" style="156" customWidth="1"/>
    <col min="4612" max="4612" width="7.6640625" style="156" customWidth="1"/>
    <col min="4613" max="4613" width="12.5546875" style="156" customWidth="1"/>
    <col min="4614" max="4636" width="9.109375" style="156"/>
    <col min="4637" max="4637" width="9.6640625" style="156" customWidth="1"/>
    <col min="4638" max="4638" width="12.109375" style="156" customWidth="1"/>
    <col min="4639" max="4865" width="9.109375" style="156"/>
    <col min="4866" max="4866" width="4.44140625" style="156" customWidth="1"/>
    <col min="4867" max="4867" width="11.33203125" style="156" customWidth="1"/>
    <col min="4868" max="4868" width="7.6640625" style="156" customWidth="1"/>
    <col min="4869" max="4869" width="12.5546875" style="156" customWidth="1"/>
    <col min="4870" max="4892" width="9.109375" style="156"/>
    <col min="4893" max="4893" width="9.6640625" style="156" customWidth="1"/>
    <col min="4894" max="4894" width="12.109375" style="156" customWidth="1"/>
    <col min="4895" max="5121" width="9.109375" style="156"/>
    <col min="5122" max="5122" width="4.44140625" style="156" customWidth="1"/>
    <col min="5123" max="5123" width="11.33203125" style="156" customWidth="1"/>
    <col min="5124" max="5124" width="7.6640625" style="156" customWidth="1"/>
    <col min="5125" max="5125" width="12.5546875" style="156" customWidth="1"/>
    <col min="5126" max="5148" width="9.109375" style="156"/>
    <col min="5149" max="5149" width="9.6640625" style="156" customWidth="1"/>
    <col min="5150" max="5150" width="12.109375" style="156" customWidth="1"/>
    <col min="5151" max="5377" width="9.109375" style="156"/>
    <col min="5378" max="5378" width="4.44140625" style="156" customWidth="1"/>
    <col min="5379" max="5379" width="11.33203125" style="156" customWidth="1"/>
    <col min="5380" max="5380" width="7.6640625" style="156" customWidth="1"/>
    <col min="5381" max="5381" width="12.5546875" style="156" customWidth="1"/>
    <col min="5382" max="5404" width="9.109375" style="156"/>
    <col min="5405" max="5405" width="9.6640625" style="156" customWidth="1"/>
    <col min="5406" max="5406" width="12.109375" style="156" customWidth="1"/>
    <col min="5407" max="5633" width="9.109375" style="156"/>
    <col min="5634" max="5634" width="4.44140625" style="156" customWidth="1"/>
    <col min="5635" max="5635" width="11.33203125" style="156" customWidth="1"/>
    <col min="5636" max="5636" width="7.6640625" style="156" customWidth="1"/>
    <col min="5637" max="5637" width="12.5546875" style="156" customWidth="1"/>
    <col min="5638" max="5660" width="9.109375" style="156"/>
    <col min="5661" max="5661" width="9.6640625" style="156" customWidth="1"/>
    <col min="5662" max="5662" width="12.109375" style="156" customWidth="1"/>
    <col min="5663" max="5889" width="9.109375" style="156"/>
    <col min="5890" max="5890" width="4.44140625" style="156" customWidth="1"/>
    <col min="5891" max="5891" width="11.33203125" style="156" customWidth="1"/>
    <col min="5892" max="5892" width="7.6640625" style="156" customWidth="1"/>
    <col min="5893" max="5893" width="12.5546875" style="156" customWidth="1"/>
    <col min="5894" max="5916" width="9.109375" style="156"/>
    <col min="5917" max="5917" width="9.6640625" style="156" customWidth="1"/>
    <col min="5918" max="5918" width="12.109375" style="156" customWidth="1"/>
    <col min="5919" max="6145" width="9.109375" style="156"/>
    <col min="6146" max="6146" width="4.44140625" style="156" customWidth="1"/>
    <col min="6147" max="6147" width="11.33203125" style="156" customWidth="1"/>
    <col min="6148" max="6148" width="7.6640625" style="156" customWidth="1"/>
    <col min="6149" max="6149" width="12.5546875" style="156" customWidth="1"/>
    <col min="6150" max="6172" width="9.109375" style="156"/>
    <col min="6173" max="6173" width="9.6640625" style="156" customWidth="1"/>
    <col min="6174" max="6174" width="12.109375" style="156" customWidth="1"/>
    <col min="6175" max="6401" width="9.109375" style="156"/>
    <col min="6402" max="6402" width="4.44140625" style="156" customWidth="1"/>
    <col min="6403" max="6403" width="11.33203125" style="156" customWidth="1"/>
    <col min="6404" max="6404" width="7.6640625" style="156" customWidth="1"/>
    <col min="6405" max="6405" width="12.5546875" style="156" customWidth="1"/>
    <col min="6406" max="6428" width="9.109375" style="156"/>
    <col min="6429" max="6429" width="9.6640625" style="156" customWidth="1"/>
    <col min="6430" max="6430" width="12.109375" style="156" customWidth="1"/>
    <col min="6431" max="6657" width="9.109375" style="156"/>
    <col min="6658" max="6658" width="4.44140625" style="156" customWidth="1"/>
    <col min="6659" max="6659" width="11.33203125" style="156" customWidth="1"/>
    <col min="6660" max="6660" width="7.6640625" style="156" customWidth="1"/>
    <col min="6661" max="6661" width="12.5546875" style="156" customWidth="1"/>
    <col min="6662" max="6684" width="9.109375" style="156"/>
    <col min="6685" max="6685" width="9.6640625" style="156" customWidth="1"/>
    <col min="6686" max="6686" width="12.109375" style="156" customWidth="1"/>
    <col min="6687" max="6913" width="9.109375" style="156"/>
    <col min="6914" max="6914" width="4.44140625" style="156" customWidth="1"/>
    <col min="6915" max="6915" width="11.33203125" style="156" customWidth="1"/>
    <col min="6916" max="6916" width="7.6640625" style="156" customWidth="1"/>
    <col min="6917" max="6917" width="12.5546875" style="156" customWidth="1"/>
    <col min="6918" max="6940" width="9.109375" style="156"/>
    <col min="6941" max="6941" width="9.6640625" style="156" customWidth="1"/>
    <col min="6942" max="6942" width="12.109375" style="156" customWidth="1"/>
    <col min="6943" max="7169" width="9.109375" style="156"/>
    <col min="7170" max="7170" width="4.44140625" style="156" customWidth="1"/>
    <col min="7171" max="7171" width="11.33203125" style="156" customWidth="1"/>
    <col min="7172" max="7172" width="7.6640625" style="156" customWidth="1"/>
    <col min="7173" max="7173" width="12.5546875" style="156" customWidth="1"/>
    <col min="7174" max="7196" width="9.109375" style="156"/>
    <col min="7197" max="7197" width="9.6640625" style="156" customWidth="1"/>
    <col min="7198" max="7198" width="12.109375" style="156" customWidth="1"/>
    <col min="7199" max="7425" width="9.109375" style="156"/>
    <col min="7426" max="7426" width="4.44140625" style="156" customWidth="1"/>
    <col min="7427" max="7427" width="11.33203125" style="156" customWidth="1"/>
    <col min="7428" max="7428" width="7.6640625" style="156" customWidth="1"/>
    <col min="7429" max="7429" width="12.5546875" style="156" customWidth="1"/>
    <col min="7430" max="7452" width="9.109375" style="156"/>
    <col min="7453" max="7453" width="9.6640625" style="156" customWidth="1"/>
    <col min="7454" max="7454" width="12.109375" style="156" customWidth="1"/>
    <col min="7455" max="7681" width="9.109375" style="156"/>
    <col min="7682" max="7682" width="4.44140625" style="156" customWidth="1"/>
    <col min="7683" max="7683" width="11.33203125" style="156" customWidth="1"/>
    <col min="7684" max="7684" width="7.6640625" style="156" customWidth="1"/>
    <col min="7685" max="7685" width="12.5546875" style="156" customWidth="1"/>
    <col min="7686" max="7708" width="9.109375" style="156"/>
    <col min="7709" max="7709" width="9.6640625" style="156" customWidth="1"/>
    <col min="7710" max="7710" width="12.109375" style="156" customWidth="1"/>
    <col min="7711" max="7937" width="9.109375" style="156"/>
    <col min="7938" max="7938" width="4.44140625" style="156" customWidth="1"/>
    <col min="7939" max="7939" width="11.33203125" style="156" customWidth="1"/>
    <col min="7940" max="7940" width="7.6640625" style="156" customWidth="1"/>
    <col min="7941" max="7941" width="12.5546875" style="156" customWidth="1"/>
    <col min="7942" max="7964" width="9.109375" style="156"/>
    <col min="7965" max="7965" width="9.6640625" style="156" customWidth="1"/>
    <col min="7966" max="7966" width="12.109375" style="156" customWidth="1"/>
    <col min="7967" max="8193" width="9.109375" style="156"/>
    <col min="8194" max="8194" width="4.44140625" style="156" customWidth="1"/>
    <col min="8195" max="8195" width="11.33203125" style="156" customWidth="1"/>
    <col min="8196" max="8196" width="7.6640625" style="156" customWidth="1"/>
    <col min="8197" max="8197" width="12.5546875" style="156" customWidth="1"/>
    <col min="8198" max="8220" width="9.109375" style="156"/>
    <col min="8221" max="8221" width="9.6640625" style="156" customWidth="1"/>
    <col min="8222" max="8222" width="12.109375" style="156" customWidth="1"/>
    <col min="8223" max="8449" width="9.109375" style="156"/>
    <col min="8450" max="8450" width="4.44140625" style="156" customWidth="1"/>
    <col min="8451" max="8451" width="11.33203125" style="156" customWidth="1"/>
    <col min="8452" max="8452" width="7.6640625" style="156" customWidth="1"/>
    <col min="8453" max="8453" width="12.5546875" style="156" customWidth="1"/>
    <col min="8454" max="8476" width="9.109375" style="156"/>
    <col min="8477" max="8477" width="9.6640625" style="156" customWidth="1"/>
    <col min="8478" max="8478" width="12.109375" style="156" customWidth="1"/>
    <col min="8479" max="8705" width="9.109375" style="156"/>
    <col min="8706" max="8706" width="4.44140625" style="156" customWidth="1"/>
    <col min="8707" max="8707" width="11.33203125" style="156" customWidth="1"/>
    <col min="8708" max="8708" width="7.6640625" style="156" customWidth="1"/>
    <col min="8709" max="8709" width="12.5546875" style="156" customWidth="1"/>
    <col min="8710" max="8732" width="9.109375" style="156"/>
    <col min="8733" max="8733" width="9.6640625" style="156" customWidth="1"/>
    <col min="8734" max="8734" width="12.109375" style="156" customWidth="1"/>
    <col min="8735" max="8961" width="9.109375" style="156"/>
    <col min="8962" max="8962" width="4.44140625" style="156" customWidth="1"/>
    <col min="8963" max="8963" width="11.33203125" style="156" customWidth="1"/>
    <col min="8964" max="8964" width="7.6640625" style="156" customWidth="1"/>
    <col min="8965" max="8965" width="12.5546875" style="156" customWidth="1"/>
    <col min="8966" max="8988" width="9.109375" style="156"/>
    <col min="8989" max="8989" width="9.6640625" style="156" customWidth="1"/>
    <col min="8990" max="8990" width="12.109375" style="156" customWidth="1"/>
    <col min="8991" max="9217" width="9.109375" style="156"/>
    <col min="9218" max="9218" width="4.44140625" style="156" customWidth="1"/>
    <col min="9219" max="9219" width="11.33203125" style="156" customWidth="1"/>
    <col min="9220" max="9220" width="7.6640625" style="156" customWidth="1"/>
    <col min="9221" max="9221" width="12.5546875" style="156" customWidth="1"/>
    <col min="9222" max="9244" width="9.109375" style="156"/>
    <col min="9245" max="9245" width="9.6640625" style="156" customWidth="1"/>
    <col min="9246" max="9246" width="12.109375" style="156" customWidth="1"/>
    <col min="9247" max="9473" width="9.109375" style="156"/>
    <col min="9474" max="9474" width="4.44140625" style="156" customWidth="1"/>
    <col min="9475" max="9475" width="11.33203125" style="156" customWidth="1"/>
    <col min="9476" max="9476" width="7.6640625" style="156" customWidth="1"/>
    <col min="9477" max="9477" width="12.5546875" style="156" customWidth="1"/>
    <col min="9478" max="9500" width="9.109375" style="156"/>
    <col min="9501" max="9501" width="9.6640625" style="156" customWidth="1"/>
    <col min="9502" max="9502" width="12.109375" style="156" customWidth="1"/>
    <col min="9503" max="9729" width="9.109375" style="156"/>
    <col min="9730" max="9730" width="4.44140625" style="156" customWidth="1"/>
    <col min="9731" max="9731" width="11.33203125" style="156" customWidth="1"/>
    <col min="9732" max="9732" width="7.6640625" style="156" customWidth="1"/>
    <col min="9733" max="9733" width="12.5546875" style="156" customWidth="1"/>
    <col min="9734" max="9756" width="9.109375" style="156"/>
    <col min="9757" max="9757" width="9.6640625" style="156" customWidth="1"/>
    <col min="9758" max="9758" width="12.109375" style="156" customWidth="1"/>
    <col min="9759" max="9985" width="9.109375" style="156"/>
    <col min="9986" max="9986" width="4.44140625" style="156" customWidth="1"/>
    <col min="9987" max="9987" width="11.33203125" style="156" customWidth="1"/>
    <col min="9988" max="9988" width="7.6640625" style="156" customWidth="1"/>
    <col min="9989" max="9989" width="12.5546875" style="156" customWidth="1"/>
    <col min="9990" max="10012" width="9.109375" style="156"/>
    <col min="10013" max="10013" width="9.6640625" style="156" customWidth="1"/>
    <col min="10014" max="10014" width="12.109375" style="156" customWidth="1"/>
    <col min="10015" max="10241" width="9.109375" style="156"/>
    <col min="10242" max="10242" width="4.44140625" style="156" customWidth="1"/>
    <col min="10243" max="10243" width="11.33203125" style="156" customWidth="1"/>
    <col min="10244" max="10244" width="7.6640625" style="156" customWidth="1"/>
    <col min="10245" max="10245" width="12.5546875" style="156" customWidth="1"/>
    <col min="10246" max="10268" width="9.109375" style="156"/>
    <col min="10269" max="10269" width="9.6640625" style="156" customWidth="1"/>
    <col min="10270" max="10270" width="12.109375" style="156" customWidth="1"/>
    <col min="10271" max="10497" width="9.109375" style="156"/>
    <col min="10498" max="10498" width="4.44140625" style="156" customWidth="1"/>
    <col min="10499" max="10499" width="11.33203125" style="156" customWidth="1"/>
    <col min="10500" max="10500" width="7.6640625" style="156" customWidth="1"/>
    <col min="10501" max="10501" width="12.5546875" style="156" customWidth="1"/>
    <col min="10502" max="10524" width="9.109375" style="156"/>
    <col min="10525" max="10525" width="9.6640625" style="156" customWidth="1"/>
    <col min="10526" max="10526" width="12.109375" style="156" customWidth="1"/>
    <col min="10527" max="10753" width="9.109375" style="156"/>
    <col min="10754" max="10754" width="4.44140625" style="156" customWidth="1"/>
    <col min="10755" max="10755" width="11.33203125" style="156" customWidth="1"/>
    <col min="10756" max="10756" width="7.6640625" style="156" customWidth="1"/>
    <col min="10757" max="10757" width="12.5546875" style="156" customWidth="1"/>
    <col min="10758" max="10780" width="9.109375" style="156"/>
    <col min="10781" max="10781" width="9.6640625" style="156" customWidth="1"/>
    <col min="10782" max="10782" width="12.109375" style="156" customWidth="1"/>
    <col min="10783" max="11009" width="9.109375" style="156"/>
    <col min="11010" max="11010" width="4.44140625" style="156" customWidth="1"/>
    <col min="11011" max="11011" width="11.33203125" style="156" customWidth="1"/>
    <col min="11012" max="11012" width="7.6640625" style="156" customWidth="1"/>
    <col min="11013" max="11013" width="12.5546875" style="156" customWidth="1"/>
    <col min="11014" max="11036" width="9.109375" style="156"/>
    <col min="11037" max="11037" width="9.6640625" style="156" customWidth="1"/>
    <col min="11038" max="11038" width="12.109375" style="156" customWidth="1"/>
    <col min="11039" max="11265" width="9.109375" style="156"/>
    <col min="11266" max="11266" width="4.44140625" style="156" customWidth="1"/>
    <col min="11267" max="11267" width="11.33203125" style="156" customWidth="1"/>
    <col min="11268" max="11268" width="7.6640625" style="156" customWidth="1"/>
    <col min="11269" max="11269" width="12.5546875" style="156" customWidth="1"/>
    <col min="11270" max="11292" width="9.109375" style="156"/>
    <col min="11293" max="11293" width="9.6640625" style="156" customWidth="1"/>
    <col min="11294" max="11294" width="12.109375" style="156" customWidth="1"/>
    <col min="11295" max="11521" width="9.109375" style="156"/>
    <col min="11522" max="11522" width="4.44140625" style="156" customWidth="1"/>
    <col min="11523" max="11523" width="11.33203125" style="156" customWidth="1"/>
    <col min="11524" max="11524" width="7.6640625" style="156" customWidth="1"/>
    <col min="11525" max="11525" width="12.5546875" style="156" customWidth="1"/>
    <col min="11526" max="11548" width="9.109375" style="156"/>
    <col min="11549" max="11549" width="9.6640625" style="156" customWidth="1"/>
    <col min="11550" max="11550" width="12.109375" style="156" customWidth="1"/>
    <col min="11551" max="11777" width="9.109375" style="156"/>
    <col min="11778" max="11778" width="4.44140625" style="156" customWidth="1"/>
    <col min="11779" max="11779" width="11.33203125" style="156" customWidth="1"/>
    <col min="11780" max="11780" width="7.6640625" style="156" customWidth="1"/>
    <col min="11781" max="11781" width="12.5546875" style="156" customWidth="1"/>
    <col min="11782" max="11804" width="9.109375" style="156"/>
    <col min="11805" max="11805" width="9.6640625" style="156" customWidth="1"/>
    <col min="11806" max="11806" width="12.109375" style="156" customWidth="1"/>
    <col min="11807" max="12033" width="9.109375" style="156"/>
    <col min="12034" max="12034" width="4.44140625" style="156" customWidth="1"/>
    <col min="12035" max="12035" width="11.33203125" style="156" customWidth="1"/>
    <col min="12036" max="12036" width="7.6640625" style="156" customWidth="1"/>
    <col min="12037" max="12037" width="12.5546875" style="156" customWidth="1"/>
    <col min="12038" max="12060" width="9.109375" style="156"/>
    <col min="12061" max="12061" width="9.6640625" style="156" customWidth="1"/>
    <col min="12062" max="12062" width="12.109375" style="156" customWidth="1"/>
    <col min="12063" max="12289" width="9.109375" style="156"/>
    <col min="12290" max="12290" width="4.44140625" style="156" customWidth="1"/>
    <col min="12291" max="12291" width="11.33203125" style="156" customWidth="1"/>
    <col min="12292" max="12292" width="7.6640625" style="156" customWidth="1"/>
    <col min="12293" max="12293" width="12.5546875" style="156" customWidth="1"/>
    <col min="12294" max="12316" width="9.109375" style="156"/>
    <col min="12317" max="12317" width="9.6640625" style="156" customWidth="1"/>
    <col min="12318" max="12318" width="12.109375" style="156" customWidth="1"/>
    <col min="12319" max="12545" width="9.109375" style="156"/>
    <col min="12546" max="12546" width="4.44140625" style="156" customWidth="1"/>
    <col min="12547" max="12547" width="11.33203125" style="156" customWidth="1"/>
    <col min="12548" max="12548" width="7.6640625" style="156" customWidth="1"/>
    <col min="12549" max="12549" width="12.5546875" style="156" customWidth="1"/>
    <col min="12550" max="12572" width="9.109375" style="156"/>
    <col min="12573" max="12573" width="9.6640625" style="156" customWidth="1"/>
    <col min="12574" max="12574" width="12.109375" style="156" customWidth="1"/>
    <col min="12575" max="12801" width="9.109375" style="156"/>
    <col min="12802" max="12802" width="4.44140625" style="156" customWidth="1"/>
    <col min="12803" max="12803" width="11.33203125" style="156" customWidth="1"/>
    <col min="12804" max="12804" width="7.6640625" style="156" customWidth="1"/>
    <col min="12805" max="12805" width="12.5546875" style="156" customWidth="1"/>
    <col min="12806" max="12828" width="9.109375" style="156"/>
    <col min="12829" max="12829" width="9.6640625" style="156" customWidth="1"/>
    <col min="12830" max="12830" width="12.109375" style="156" customWidth="1"/>
    <col min="12831" max="13057" width="9.109375" style="156"/>
    <col min="13058" max="13058" width="4.44140625" style="156" customWidth="1"/>
    <col min="13059" max="13059" width="11.33203125" style="156" customWidth="1"/>
    <col min="13060" max="13060" width="7.6640625" style="156" customWidth="1"/>
    <col min="13061" max="13061" width="12.5546875" style="156" customWidth="1"/>
    <col min="13062" max="13084" width="9.109375" style="156"/>
    <col min="13085" max="13085" width="9.6640625" style="156" customWidth="1"/>
    <col min="13086" max="13086" width="12.109375" style="156" customWidth="1"/>
    <col min="13087" max="13313" width="9.109375" style="156"/>
    <col min="13314" max="13314" width="4.44140625" style="156" customWidth="1"/>
    <col min="13315" max="13315" width="11.33203125" style="156" customWidth="1"/>
    <col min="13316" max="13316" width="7.6640625" style="156" customWidth="1"/>
    <col min="13317" max="13317" width="12.5546875" style="156" customWidth="1"/>
    <col min="13318" max="13340" width="9.109375" style="156"/>
    <col min="13341" max="13341" width="9.6640625" style="156" customWidth="1"/>
    <col min="13342" max="13342" width="12.109375" style="156" customWidth="1"/>
    <col min="13343" max="13569" width="9.109375" style="156"/>
    <col min="13570" max="13570" width="4.44140625" style="156" customWidth="1"/>
    <col min="13571" max="13571" width="11.33203125" style="156" customWidth="1"/>
    <col min="13572" max="13572" width="7.6640625" style="156" customWidth="1"/>
    <col min="13573" max="13573" width="12.5546875" style="156" customWidth="1"/>
    <col min="13574" max="13596" width="9.109375" style="156"/>
    <col min="13597" max="13597" width="9.6640625" style="156" customWidth="1"/>
    <col min="13598" max="13598" width="12.109375" style="156" customWidth="1"/>
    <col min="13599" max="13825" width="9.109375" style="156"/>
    <col min="13826" max="13826" width="4.44140625" style="156" customWidth="1"/>
    <col min="13827" max="13827" width="11.33203125" style="156" customWidth="1"/>
    <col min="13828" max="13828" width="7.6640625" style="156" customWidth="1"/>
    <col min="13829" max="13829" width="12.5546875" style="156" customWidth="1"/>
    <col min="13830" max="13852" width="9.109375" style="156"/>
    <col min="13853" max="13853" width="9.6640625" style="156" customWidth="1"/>
    <col min="13854" max="13854" width="12.109375" style="156" customWidth="1"/>
    <col min="13855" max="14081" width="9.109375" style="156"/>
    <col min="14082" max="14082" width="4.44140625" style="156" customWidth="1"/>
    <col min="14083" max="14083" width="11.33203125" style="156" customWidth="1"/>
    <col min="14084" max="14084" width="7.6640625" style="156" customWidth="1"/>
    <col min="14085" max="14085" width="12.5546875" style="156" customWidth="1"/>
    <col min="14086" max="14108" width="9.109375" style="156"/>
    <col min="14109" max="14109" width="9.6640625" style="156" customWidth="1"/>
    <col min="14110" max="14110" width="12.109375" style="156" customWidth="1"/>
    <col min="14111" max="14337" width="9.109375" style="156"/>
    <col min="14338" max="14338" width="4.44140625" style="156" customWidth="1"/>
    <col min="14339" max="14339" width="11.33203125" style="156" customWidth="1"/>
    <col min="14340" max="14340" width="7.6640625" style="156" customWidth="1"/>
    <col min="14341" max="14341" width="12.5546875" style="156" customWidth="1"/>
    <col min="14342" max="14364" width="9.109375" style="156"/>
    <col min="14365" max="14365" width="9.6640625" style="156" customWidth="1"/>
    <col min="14366" max="14366" width="12.109375" style="156" customWidth="1"/>
    <col min="14367" max="14593" width="9.109375" style="156"/>
    <col min="14594" max="14594" width="4.44140625" style="156" customWidth="1"/>
    <col min="14595" max="14595" width="11.33203125" style="156" customWidth="1"/>
    <col min="14596" max="14596" width="7.6640625" style="156" customWidth="1"/>
    <col min="14597" max="14597" width="12.5546875" style="156" customWidth="1"/>
    <col min="14598" max="14620" width="9.109375" style="156"/>
    <col min="14621" max="14621" width="9.6640625" style="156" customWidth="1"/>
    <col min="14622" max="14622" width="12.109375" style="156" customWidth="1"/>
    <col min="14623" max="14849" width="9.109375" style="156"/>
    <col min="14850" max="14850" width="4.44140625" style="156" customWidth="1"/>
    <col min="14851" max="14851" width="11.33203125" style="156" customWidth="1"/>
    <col min="14852" max="14852" width="7.6640625" style="156" customWidth="1"/>
    <col min="14853" max="14853" width="12.5546875" style="156" customWidth="1"/>
    <col min="14854" max="14876" width="9.109375" style="156"/>
    <col min="14877" max="14877" width="9.6640625" style="156" customWidth="1"/>
    <col min="14878" max="14878" width="12.109375" style="156" customWidth="1"/>
    <col min="14879" max="15105" width="9.109375" style="156"/>
    <col min="15106" max="15106" width="4.44140625" style="156" customWidth="1"/>
    <col min="15107" max="15107" width="11.33203125" style="156" customWidth="1"/>
    <col min="15108" max="15108" width="7.6640625" style="156" customWidth="1"/>
    <col min="15109" max="15109" width="12.5546875" style="156" customWidth="1"/>
    <col min="15110" max="15132" width="9.109375" style="156"/>
    <col min="15133" max="15133" width="9.6640625" style="156" customWidth="1"/>
    <col min="15134" max="15134" width="12.109375" style="156" customWidth="1"/>
    <col min="15135" max="15361" width="9.109375" style="156"/>
    <col min="15362" max="15362" width="4.44140625" style="156" customWidth="1"/>
    <col min="15363" max="15363" width="11.33203125" style="156" customWidth="1"/>
    <col min="15364" max="15364" width="7.6640625" style="156" customWidth="1"/>
    <col min="15365" max="15365" width="12.5546875" style="156" customWidth="1"/>
    <col min="15366" max="15388" width="9.109375" style="156"/>
    <col min="15389" max="15389" width="9.6640625" style="156" customWidth="1"/>
    <col min="15390" max="15390" width="12.109375" style="156" customWidth="1"/>
    <col min="15391" max="15617" width="9.109375" style="156"/>
    <col min="15618" max="15618" width="4.44140625" style="156" customWidth="1"/>
    <col min="15619" max="15619" width="11.33203125" style="156" customWidth="1"/>
    <col min="15620" max="15620" width="7.6640625" style="156" customWidth="1"/>
    <col min="15621" max="15621" width="12.5546875" style="156" customWidth="1"/>
    <col min="15622" max="15644" width="9.109375" style="156"/>
    <col min="15645" max="15645" width="9.6640625" style="156" customWidth="1"/>
    <col min="15646" max="15646" width="12.109375" style="156" customWidth="1"/>
    <col min="15647" max="15873" width="9.109375" style="156"/>
    <col min="15874" max="15874" width="4.44140625" style="156" customWidth="1"/>
    <col min="15875" max="15875" width="11.33203125" style="156" customWidth="1"/>
    <col min="15876" max="15876" width="7.6640625" style="156" customWidth="1"/>
    <col min="15877" max="15877" width="12.5546875" style="156" customWidth="1"/>
    <col min="15878" max="15900" width="9.109375" style="156"/>
    <col min="15901" max="15901" width="9.6640625" style="156" customWidth="1"/>
    <col min="15902" max="15902" width="12.109375" style="156" customWidth="1"/>
    <col min="15903" max="16129" width="9.109375" style="156"/>
    <col min="16130" max="16130" width="4.44140625" style="156" customWidth="1"/>
    <col min="16131" max="16131" width="11.33203125" style="156" customWidth="1"/>
    <col min="16132" max="16132" width="7.6640625" style="156" customWidth="1"/>
    <col min="16133" max="16133" width="12.5546875" style="156" customWidth="1"/>
    <col min="16134" max="16156" width="9.109375" style="156"/>
    <col min="16157" max="16157" width="9.6640625" style="156" customWidth="1"/>
    <col min="16158" max="16158" width="12.109375" style="156" customWidth="1"/>
    <col min="16159" max="16384" width="9.109375" style="156"/>
  </cols>
  <sheetData>
    <row r="1" spans="1:29" x14ac:dyDescent="0.25">
      <c r="V1" s="255" t="s">
        <v>271</v>
      </c>
    </row>
    <row r="2" spans="1:29" ht="17.399999999999999" x14ac:dyDescent="0.3">
      <c r="A2" s="540" t="s">
        <v>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119"/>
    </row>
    <row r="3" spans="1:29" x14ac:dyDescent="0.25">
      <c r="A3" s="541" t="s">
        <v>272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115"/>
    </row>
    <row r="4" spans="1:29" ht="17.399999999999999" x14ac:dyDescent="0.3">
      <c r="A4" s="542" t="s">
        <v>1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118"/>
    </row>
    <row r="5" spans="1:29" ht="14.4" thickBot="1" x14ac:dyDescent="0.3">
      <c r="A5" s="543" t="s">
        <v>2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117"/>
    </row>
    <row r="6" spans="1:29" ht="15.75" customHeight="1" thickBot="1" x14ac:dyDescent="0.3">
      <c r="A6" s="544" t="s">
        <v>3</v>
      </c>
      <c r="B6" s="545"/>
      <c r="C6" s="546"/>
      <c r="D6" s="550" t="s">
        <v>4</v>
      </c>
      <c r="E6" s="552" t="s">
        <v>5</v>
      </c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4"/>
      <c r="AC6" s="487"/>
    </row>
    <row r="7" spans="1:29" ht="14.4" thickBot="1" x14ac:dyDescent="0.3">
      <c r="A7" s="547"/>
      <c r="B7" s="548"/>
      <c r="C7" s="549"/>
      <c r="D7" s="551"/>
      <c r="E7" s="121" t="s">
        <v>6</v>
      </c>
      <c r="F7" s="122" t="s">
        <v>7</v>
      </c>
      <c r="G7" s="123" t="s">
        <v>8</v>
      </c>
      <c r="H7" s="263" t="s">
        <v>9</v>
      </c>
      <c r="I7" s="264" t="s">
        <v>10</v>
      </c>
      <c r="J7" s="122" t="s">
        <v>11</v>
      </c>
      <c r="K7" s="123" t="s">
        <v>12</v>
      </c>
      <c r="L7" s="123" t="s">
        <v>13</v>
      </c>
      <c r="M7" s="123" t="s">
        <v>14</v>
      </c>
      <c r="N7" s="263" t="s">
        <v>15</v>
      </c>
      <c r="O7" s="264" t="s">
        <v>16</v>
      </c>
      <c r="P7" s="122" t="s">
        <v>17</v>
      </c>
      <c r="Q7" s="123" t="s">
        <v>18</v>
      </c>
      <c r="R7" s="123" t="s">
        <v>19</v>
      </c>
      <c r="S7" s="123" t="s">
        <v>20</v>
      </c>
      <c r="T7" s="123" t="s">
        <v>21</v>
      </c>
      <c r="U7" s="123" t="s">
        <v>22</v>
      </c>
      <c r="V7" s="123" t="s">
        <v>23</v>
      </c>
      <c r="W7" s="123" t="s">
        <v>24</v>
      </c>
      <c r="X7" s="123" t="s">
        <v>25</v>
      </c>
      <c r="Y7" s="123" t="s">
        <v>26</v>
      </c>
      <c r="Z7" s="263" t="s">
        <v>27</v>
      </c>
      <c r="AA7" s="264" t="s">
        <v>28</v>
      </c>
      <c r="AB7" s="265" t="s">
        <v>29</v>
      </c>
      <c r="AC7" s="488"/>
    </row>
    <row r="8" spans="1:29" ht="23.25" customHeight="1" x14ac:dyDescent="0.25">
      <c r="A8" s="266"/>
      <c r="B8" s="555" t="s">
        <v>273</v>
      </c>
      <c r="C8" s="267" t="s">
        <v>30</v>
      </c>
      <c r="D8" s="557" t="s">
        <v>274</v>
      </c>
      <c r="E8" s="217">
        <v>14.04233</v>
      </c>
      <c r="F8" s="218">
        <v>10.862132999999998</v>
      </c>
      <c r="G8" s="218">
        <v>12.484152499999999</v>
      </c>
      <c r="H8" s="268">
        <v>10.925867999999998</v>
      </c>
      <c r="I8" s="269">
        <v>11.020691999999999</v>
      </c>
      <c r="J8" s="270">
        <v>11.672058999999999</v>
      </c>
      <c r="K8" s="218">
        <v>10.354423499999999</v>
      </c>
      <c r="L8" s="218">
        <v>14.705308999999998</v>
      </c>
      <c r="M8" s="218">
        <v>14.188542500000001</v>
      </c>
      <c r="N8" s="268">
        <v>14.112095499999999</v>
      </c>
      <c r="O8" s="269">
        <v>15.085919499999999</v>
      </c>
      <c r="P8" s="270">
        <v>15.031132999999999</v>
      </c>
      <c r="Q8" s="218">
        <v>15.373526999999999</v>
      </c>
      <c r="R8" s="218">
        <v>15.325602499999999</v>
      </c>
      <c r="S8" s="218">
        <v>15.093515</v>
      </c>
      <c r="T8" s="218">
        <v>15.031654</v>
      </c>
      <c r="U8" s="218">
        <v>14.747788</v>
      </c>
      <c r="V8" s="218">
        <v>14.483909499999999</v>
      </c>
      <c r="W8" s="218">
        <v>13.971567499999999</v>
      </c>
      <c r="X8" s="218">
        <v>13.6299645</v>
      </c>
      <c r="Y8" s="218">
        <v>13.560045499999999</v>
      </c>
      <c r="Z8" s="268">
        <v>17.083272999999998</v>
      </c>
      <c r="AA8" s="269">
        <v>15.549668999999998</v>
      </c>
      <c r="AB8" s="271">
        <v>12.881635499999998</v>
      </c>
      <c r="AC8" s="488">
        <f>SUM(E8:AB8)</f>
        <v>331.21680850000001</v>
      </c>
    </row>
    <row r="9" spans="1:29" ht="25.5" customHeight="1" thickBot="1" x14ac:dyDescent="0.3">
      <c r="A9" s="266"/>
      <c r="B9" s="556"/>
      <c r="C9" s="272" t="s">
        <v>31</v>
      </c>
      <c r="D9" s="558"/>
      <c r="E9" s="219">
        <v>5.3380729999999996</v>
      </c>
      <c r="F9" s="220">
        <v>4.0115309999999997</v>
      </c>
      <c r="G9" s="220">
        <v>5.0841544999999995</v>
      </c>
      <c r="H9" s="273">
        <v>4.2083899999999996</v>
      </c>
      <c r="I9" s="274">
        <v>4.8978865000000003</v>
      </c>
      <c r="J9" s="275">
        <v>4.7476244999999997</v>
      </c>
      <c r="K9" s="220">
        <v>3.7923714999999998</v>
      </c>
      <c r="L9" s="220">
        <v>5.2615169999999996</v>
      </c>
      <c r="M9" s="220">
        <v>4.3015344999999998</v>
      </c>
      <c r="N9" s="273">
        <v>3.7016199999999997</v>
      </c>
      <c r="O9" s="274">
        <v>3.8481749999999995</v>
      </c>
      <c r="P9" s="275">
        <v>3.9246534999999998</v>
      </c>
      <c r="Q9" s="220">
        <v>3.9613069999999997</v>
      </c>
      <c r="R9" s="220">
        <v>4.0912660000000001</v>
      </c>
      <c r="S9" s="220">
        <v>3.8482175000000001</v>
      </c>
      <c r="T9" s="220">
        <v>3.5886629999999995</v>
      </c>
      <c r="U9" s="220">
        <v>3.4523704999999993</v>
      </c>
      <c r="V9" s="220">
        <v>3.377599</v>
      </c>
      <c r="W9" s="220">
        <v>3.2603729999999995</v>
      </c>
      <c r="X9" s="220">
        <v>3.1301914999999996</v>
      </c>
      <c r="Y9" s="220">
        <v>2.9179464999999998</v>
      </c>
      <c r="Z9" s="273">
        <v>5.5854194999999995</v>
      </c>
      <c r="AA9" s="274">
        <v>5.0179475</v>
      </c>
      <c r="AB9" s="276">
        <v>3.9555815000000001</v>
      </c>
      <c r="AC9" s="488">
        <f t="shared" ref="AC9:AC72" si="0">SUM(E9:AB9)</f>
        <v>99.304413499999981</v>
      </c>
    </row>
    <row r="10" spans="1:29" ht="18" customHeight="1" x14ac:dyDescent="0.25">
      <c r="A10" s="562" t="s">
        <v>32</v>
      </c>
      <c r="B10" s="563"/>
      <c r="C10" s="277" t="s">
        <v>30</v>
      </c>
      <c r="D10" s="566" t="s">
        <v>33</v>
      </c>
      <c r="E10" s="124">
        <v>6.6023809999999994</v>
      </c>
      <c r="F10" s="203">
        <v>3.887243999999999</v>
      </c>
      <c r="G10" s="203">
        <v>5.8833334999999991</v>
      </c>
      <c r="H10" s="278">
        <v>4.4251379999999996</v>
      </c>
      <c r="I10" s="279">
        <v>4.6817219999999997</v>
      </c>
      <c r="J10" s="231">
        <v>5.302759</v>
      </c>
      <c r="K10" s="203">
        <v>3.3987435000000001</v>
      </c>
      <c r="L10" s="203">
        <v>6.4181419999999996</v>
      </c>
      <c r="M10" s="203">
        <v>4.7003075000000001</v>
      </c>
      <c r="N10" s="278">
        <v>3.8534785</v>
      </c>
      <c r="O10" s="279">
        <v>4.1681305000000002</v>
      </c>
      <c r="P10" s="231">
        <v>4.2457849999999997</v>
      </c>
      <c r="Q10" s="203">
        <v>4.3809240000000003</v>
      </c>
      <c r="R10" s="203">
        <v>4.5453094999999992</v>
      </c>
      <c r="S10" s="203">
        <v>4.3668050000000003</v>
      </c>
      <c r="T10" s="203">
        <v>4.4434509999999996</v>
      </c>
      <c r="U10" s="203">
        <v>4.3526859999999994</v>
      </c>
      <c r="V10" s="203">
        <v>4.3557115</v>
      </c>
      <c r="W10" s="203">
        <v>4.2609124999999999</v>
      </c>
      <c r="X10" s="203">
        <v>4.2145215</v>
      </c>
      <c r="Y10" s="203">
        <v>4.2790654999999997</v>
      </c>
      <c r="Z10" s="278">
        <v>7.7113029999999991</v>
      </c>
      <c r="AA10" s="279">
        <v>6.6943199999999994</v>
      </c>
      <c r="AB10" s="232">
        <v>4.663216499999999</v>
      </c>
      <c r="AC10" s="488">
        <f t="shared" si="0"/>
        <v>115.83539050000002</v>
      </c>
    </row>
    <row r="11" spans="1:29" ht="21.75" customHeight="1" thickBot="1" x14ac:dyDescent="0.3">
      <c r="A11" s="564"/>
      <c r="B11" s="565"/>
      <c r="C11" s="280" t="s">
        <v>31</v>
      </c>
      <c r="D11" s="567"/>
      <c r="E11" s="136">
        <v>3.4434589999999998</v>
      </c>
      <c r="F11" s="137">
        <v>2.107818</v>
      </c>
      <c r="G11" s="137">
        <v>3.1915624999999999</v>
      </c>
      <c r="H11" s="281">
        <v>2.3259079999999996</v>
      </c>
      <c r="I11" s="282">
        <v>3.0437124999999998</v>
      </c>
      <c r="J11" s="141">
        <v>2.9288354999999999</v>
      </c>
      <c r="K11" s="137">
        <v>1.9472965</v>
      </c>
      <c r="L11" s="137">
        <v>3.317364</v>
      </c>
      <c r="M11" s="137">
        <v>2.2077534999999999</v>
      </c>
      <c r="N11" s="281">
        <v>1.4905629999999999</v>
      </c>
      <c r="O11" s="282">
        <v>1.506699</v>
      </c>
      <c r="P11" s="141">
        <v>1.6509144999999998</v>
      </c>
      <c r="Q11" s="137">
        <v>1.5470390000000001</v>
      </c>
      <c r="R11" s="137">
        <v>1.7326029999999999</v>
      </c>
      <c r="S11" s="137">
        <v>1.4895545000000001</v>
      </c>
      <c r="T11" s="137">
        <v>1.3796280000000001</v>
      </c>
      <c r="U11" s="137">
        <v>1.3019734999999999</v>
      </c>
      <c r="V11" s="137">
        <v>1.284829</v>
      </c>
      <c r="W11" s="137">
        <v>1.264659</v>
      </c>
      <c r="X11" s="137">
        <v>1.1688514999999999</v>
      </c>
      <c r="Y11" s="137">
        <v>1.1426304999999999</v>
      </c>
      <c r="Z11" s="281">
        <v>3.8262794999999996</v>
      </c>
      <c r="AA11" s="282">
        <v>3.2133124999999998</v>
      </c>
      <c r="AB11" s="149">
        <v>2.2075624999999999</v>
      </c>
      <c r="AC11" s="488">
        <f t="shared" si="0"/>
        <v>50.720808500000004</v>
      </c>
    </row>
    <row r="12" spans="1:29" ht="18" customHeight="1" x14ac:dyDescent="0.25">
      <c r="A12" s="562" t="s">
        <v>34</v>
      </c>
      <c r="B12" s="563"/>
      <c r="C12" s="277" t="s">
        <v>30</v>
      </c>
      <c r="D12" s="566" t="s">
        <v>35</v>
      </c>
      <c r="E12" s="136">
        <v>7.4399489999999995</v>
      </c>
      <c r="F12" s="137">
        <v>6.9748889999999992</v>
      </c>
      <c r="G12" s="137">
        <v>6.6008189999999995</v>
      </c>
      <c r="H12" s="281">
        <v>6.500729999999999</v>
      </c>
      <c r="I12" s="282">
        <v>6.3389699999999989</v>
      </c>
      <c r="J12" s="141">
        <v>6.3692999999999991</v>
      </c>
      <c r="K12" s="137">
        <v>6.9556799999999992</v>
      </c>
      <c r="L12" s="137">
        <v>8.2871669999999984</v>
      </c>
      <c r="M12" s="137">
        <v>9.4882349999999995</v>
      </c>
      <c r="N12" s="281">
        <v>10.258616999999999</v>
      </c>
      <c r="O12" s="282">
        <v>10.917788999999999</v>
      </c>
      <c r="P12" s="141">
        <v>10.785347999999999</v>
      </c>
      <c r="Q12" s="137">
        <v>10.992602999999999</v>
      </c>
      <c r="R12" s="137">
        <v>10.780292999999999</v>
      </c>
      <c r="S12" s="137">
        <v>10.726709999999999</v>
      </c>
      <c r="T12" s="137">
        <v>10.588203</v>
      </c>
      <c r="U12" s="137">
        <v>10.395102</v>
      </c>
      <c r="V12" s="137">
        <v>10.128197999999999</v>
      </c>
      <c r="W12" s="137">
        <v>9.7106549999999991</v>
      </c>
      <c r="X12" s="137">
        <v>9.4154429999999998</v>
      </c>
      <c r="Y12" s="137">
        <v>9.2809799999999996</v>
      </c>
      <c r="Z12" s="281">
        <v>9.3719699999999992</v>
      </c>
      <c r="AA12" s="282">
        <v>8.8553489999999986</v>
      </c>
      <c r="AB12" s="149">
        <v>8.218418999999999</v>
      </c>
      <c r="AC12" s="488">
        <f t="shared" si="0"/>
        <v>215.38141800000002</v>
      </c>
    </row>
    <row r="13" spans="1:29" ht="20.25" customHeight="1" thickBot="1" x14ac:dyDescent="0.3">
      <c r="A13" s="564"/>
      <c r="B13" s="565"/>
      <c r="C13" s="280" t="s">
        <v>31</v>
      </c>
      <c r="D13" s="567"/>
      <c r="E13" s="126">
        <v>1.894614</v>
      </c>
      <c r="F13" s="129">
        <v>1.9037129999999998</v>
      </c>
      <c r="G13" s="129">
        <v>1.8925919999999998</v>
      </c>
      <c r="H13" s="283">
        <v>1.882482</v>
      </c>
      <c r="I13" s="284">
        <v>1.854174</v>
      </c>
      <c r="J13" s="153">
        <v>1.8187889999999998</v>
      </c>
      <c r="K13" s="129">
        <v>1.8450749999999998</v>
      </c>
      <c r="L13" s="129">
        <v>1.9441529999999998</v>
      </c>
      <c r="M13" s="129">
        <v>2.0937809999999999</v>
      </c>
      <c r="N13" s="283">
        <v>2.2110569999999998</v>
      </c>
      <c r="O13" s="284">
        <v>2.3414759999999997</v>
      </c>
      <c r="P13" s="153">
        <v>2.273739</v>
      </c>
      <c r="Q13" s="129">
        <v>2.4142679999999999</v>
      </c>
      <c r="R13" s="129">
        <v>2.358663</v>
      </c>
      <c r="S13" s="129">
        <v>2.358663</v>
      </c>
      <c r="T13" s="129">
        <v>2.2090349999999996</v>
      </c>
      <c r="U13" s="129">
        <v>2.1503969999999994</v>
      </c>
      <c r="V13" s="129">
        <v>2.0927699999999998</v>
      </c>
      <c r="W13" s="129">
        <v>1.9957139999999998</v>
      </c>
      <c r="X13" s="129">
        <v>1.9613399999999996</v>
      </c>
      <c r="Y13" s="129">
        <v>1.7753159999999999</v>
      </c>
      <c r="Z13" s="283">
        <v>1.7591399999999997</v>
      </c>
      <c r="AA13" s="284">
        <v>1.8046349999999998</v>
      </c>
      <c r="AB13" s="155">
        <v>1.748019</v>
      </c>
      <c r="AC13" s="488">
        <f t="shared" si="0"/>
        <v>48.583604999999991</v>
      </c>
    </row>
    <row r="14" spans="1:29" s="295" customFormat="1" ht="15.75" customHeight="1" x14ac:dyDescent="0.3">
      <c r="A14" s="527" t="s">
        <v>36</v>
      </c>
      <c r="B14" s="521" t="s">
        <v>37</v>
      </c>
      <c r="C14" s="285" t="s">
        <v>38</v>
      </c>
      <c r="D14" s="531" t="s">
        <v>275</v>
      </c>
      <c r="E14" s="286">
        <v>271.33333333333331</v>
      </c>
      <c r="F14" s="287">
        <v>259.66666666666669</v>
      </c>
      <c r="G14" s="287">
        <v>248.93089809625042</v>
      </c>
      <c r="H14" s="288">
        <v>242.51975472317861</v>
      </c>
      <c r="I14" s="289">
        <v>235.44493470092868</v>
      </c>
      <c r="J14" s="290">
        <v>235.64016267331752</v>
      </c>
      <c r="K14" s="287">
        <v>240.94149226667048</v>
      </c>
      <c r="L14" s="287">
        <v>315.66666666666669</v>
      </c>
      <c r="M14" s="287">
        <v>333.66666666666669</v>
      </c>
      <c r="N14" s="288">
        <v>373.56516071208205</v>
      </c>
      <c r="O14" s="289">
        <v>385</v>
      </c>
      <c r="P14" s="290">
        <v>392</v>
      </c>
      <c r="Q14" s="287">
        <v>437.33333333333331</v>
      </c>
      <c r="R14" s="287">
        <v>450.33333333333331</v>
      </c>
      <c r="S14" s="291">
        <v>427.26278370248832</v>
      </c>
      <c r="T14" s="291">
        <v>430.08722317259196</v>
      </c>
      <c r="U14" s="291">
        <v>421.30196441509457</v>
      </c>
      <c r="V14" s="291">
        <v>424.26312793300497</v>
      </c>
      <c r="W14" s="291">
        <v>415.0293390870446</v>
      </c>
      <c r="X14" s="291">
        <v>400.4410581808757</v>
      </c>
      <c r="Y14" s="291">
        <v>412.23165448664463</v>
      </c>
      <c r="Z14" s="292">
        <v>428.00678399591692</v>
      </c>
      <c r="AA14" s="293">
        <v>386.4991098027574</v>
      </c>
      <c r="AB14" s="294">
        <v>344.27710215657777</v>
      </c>
      <c r="AC14" s="488">
        <f t="shared" si="0"/>
        <v>8511.4425501054247</v>
      </c>
    </row>
    <row r="15" spans="1:29" s="306" customFormat="1" ht="21.75" customHeight="1" x14ac:dyDescent="0.3">
      <c r="A15" s="528"/>
      <c r="B15" s="522"/>
      <c r="C15" s="296" t="s">
        <v>30</v>
      </c>
      <c r="D15" s="532"/>
      <c r="E15" s="297">
        <v>2.9860000000000002</v>
      </c>
      <c r="F15" s="298">
        <v>2.7839999999999998</v>
      </c>
      <c r="G15" s="298">
        <v>2.6110000000000002</v>
      </c>
      <c r="H15" s="299">
        <v>2.508</v>
      </c>
      <c r="I15" s="300">
        <v>2.4119999999999999</v>
      </c>
      <c r="J15" s="301">
        <v>2.4140000000000001</v>
      </c>
      <c r="K15" s="298">
        <v>2.5110000000000001</v>
      </c>
      <c r="L15" s="298">
        <v>3.052</v>
      </c>
      <c r="M15" s="298">
        <v>3.415</v>
      </c>
      <c r="N15" s="299">
        <v>3.8210000000000002</v>
      </c>
      <c r="O15" s="300">
        <v>4.133</v>
      </c>
      <c r="P15" s="301">
        <v>4.21</v>
      </c>
      <c r="Q15" s="298">
        <v>4.3440000000000003</v>
      </c>
      <c r="R15" s="298">
        <v>4.5069999999999997</v>
      </c>
      <c r="S15" s="302">
        <v>4.33</v>
      </c>
      <c r="T15" s="302">
        <v>4.4059999999999997</v>
      </c>
      <c r="U15" s="302">
        <v>4.3159999999999998</v>
      </c>
      <c r="V15" s="302">
        <v>4.319</v>
      </c>
      <c r="W15" s="302">
        <v>4.2249999999999996</v>
      </c>
      <c r="X15" s="302">
        <v>4.1790000000000003</v>
      </c>
      <c r="Y15" s="302">
        <v>4.2430000000000003</v>
      </c>
      <c r="Z15" s="303">
        <v>4.3579999999999997</v>
      </c>
      <c r="AA15" s="304">
        <v>3.96</v>
      </c>
      <c r="AB15" s="305">
        <v>3.4889999999999999</v>
      </c>
      <c r="AC15" s="488">
        <f t="shared" si="0"/>
        <v>87.533000000000001</v>
      </c>
    </row>
    <row r="16" spans="1:29" s="306" customFormat="1" ht="15.6" x14ac:dyDescent="0.25">
      <c r="A16" s="528"/>
      <c r="B16" s="530"/>
      <c r="C16" s="296" t="s">
        <v>31</v>
      </c>
      <c r="D16" s="532"/>
      <c r="E16" s="307">
        <v>1.1739999999999999</v>
      </c>
      <c r="F16" s="308">
        <v>1.1879999999999999</v>
      </c>
      <c r="G16" s="308">
        <v>1.165</v>
      </c>
      <c r="H16" s="309">
        <v>1.1679999999999999</v>
      </c>
      <c r="I16" s="310">
        <v>1.145</v>
      </c>
      <c r="J16" s="311">
        <v>1.143</v>
      </c>
      <c r="K16" s="308">
        <v>1.169</v>
      </c>
      <c r="L16" s="308">
        <v>1.3440000000000001</v>
      </c>
      <c r="M16" s="308">
        <v>1.4510000000000001</v>
      </c>
      <c r="N16" s="309">
        <v>1.478</v>
      </c>
      <c r="O16" s="310">
        <v>1.494</v>
      </c>
      <c r="P16" s="311">
        <v>1.637</v>
      </c>
      <c r="Q16" s="308">
        <v>1.534</v>
      </c>
      <c r="R16" s="308">
        <v>1.718</v>
      </c>
      <c r="S16" s="312">
        <v>1.4770000000000001</v>
      </c>
      <c r="T16" s="312">
        <v>1.3680000000000001</v>
      </c>
      <c r="U16" s="312">
        <v>1.2909999999999999</v>
      </c>
      <c r="V16" s="312">
        <v>1.274</v>
      </c>
      <c r="W16" s="312">
        <v>1.254</v>
      </c>
      <c r="X16" s="312">
        <v>1.159</v>
      </c>
      <c r="Y16" s="312">
        <v>1.133</v>
      </c>
      <c r="Z16" s="313">
        <v>1.167</v>
      </c>
      <c r="AA16" s="314">
        <v>1.2250000000000001</v>
      </c>
      <c r="AB16" s="315">
        <v>1.0449999999999999</v>
      </c>
      <c r="AC16" s="488">
        <f t="shared" si="0"/>
        <v>31.201000000000001</v>
      </c>
    </row>
    <row r="17" spans="1:30" s="295" customFormat="1" ht="15.6" x14ac:dyDescent="0.25">
      <c r="A17" s="528"/>
      <c r="B17" s="534" t="s">
        <v>39</v>
      </c>
      <c r="C17" s="535"/>
      <c r="D17" s="532"/>
      <c r="E17" s="316">
        <v>9</v>
      </c>
      <c r="F17" s="317">
        <v>9</v>
      </c>
      <c r="G17" s="317">
        <v>9</v>
      </c>
      <c r="H17" s="318">
        <v>9</v>
      </c>
      <c r="I17" s="319">
        <v>9</v>
      </c>
      <c r="J17" s="320">
        <v>9</v>
      </c>
      <c r="K17" s="317">
        <v>9</v>
      </c>
      <c r="L17" s="317">
        <v>9</v>
      </c>
      <c r="M17" s="317">
        <v>9</v>
      </c>
      <c r="N17" s="318">
        <v>9</v>
      </c>
      <c r="O17" s="319">
        <v>9</v>
      </c>
      <c r="P17" s="320">
        <v>9</v>
      </c>
      <c r="Q17" s="317">
        <v>9</v>
      </c>
      <c r="R17" s="317">
        <v>9</v>
      </c>
      <c r="S17" s="317">
        <v>9</v>
      </c>
      <c r="T17" s="316">
        <v>9</v>
      </c>
      <c r="U17" s="317">
        <v>9</v>
      </c>
      <c r="V17" s="317">
        <v>9</v>
      </c>
      <c r="W17" s="317">
        <v>9</v>
      </c>
      <c r="X17" s="317">
        <v>9</v>
      </c>
      <c r="Y17" s="316">
        <v>9</v>
      </c>
      <c r="Z17" s="321">
        <v>10</v>
      </c>
      <c r="AA17" s="322">
        <v>10</v>
      </c>
      <c r="AB17" s="323">
        <v>10</v>
      </c>
      <c r="AC17" s="488">
        <f t="shared" si="0"/>
        <v>219</v>
      </c>
    </row>
    <row r="18" spans="1:30" s="295" customFormat="1" ht="16.5" customHeight="1" thickBot="1" x14ac:dyDescent="0.3">
      <c r="A18" s="529"/>
      <c r="B18" s="536" t="s">
        <v>40</v>
      </c>
      <c r="C18" s="537"/>
      <c r="D18" s="532"/>
      <c r="E18" s="316">
        <v>48</v>
      </c>
      <c r="F18" s="317">
        <v>48</v>
      </c>
      <c r="G18" s="317">
        <v>48</v>
      </c>
      <c r="H18" s="318">
        <v>48</v>
      </c>
      <c r="I18" s="319">
        <v>48</v>
      </c>
      <c r="J18" s="320">
        <v>48</v>
      </c>
      <c r="K18" s="317">
        <v>48</v>
      </c>
      <c r="L18" s="317">
        <v>48</v>
      </c>
      <c r="M18" s="317">
        <v>48</v>
      </c>
      <c r="N18" s="318">
        <v>48</v>
      </c>
      <c r="O18" s="319">
        <v>48</v>
      </c>
      <c r="P18" s="320">
        <v>48</v>
      </c>
      <c r="Q18" s="317">
        <v>48</v>
      </c>
      <c r="R18" s="317">
        <v>49</v>
      </c>
      <c r="S18" s="324">
        <v>50</v>
      </c>
      <c r="T18" s="324">
        <v>50</v>
      </c>
      <c r="U18" s="324">
        <v>50</v>
      </c>
      <c r="V18" s="324">
        <v>50</v>
      </c>
      <c r="W18" s="324">
        <v>50</v>
      </c>
      <c r="X18" s="324">
        <v>50</v>
      </c>
      <c r="Y18" s="324">
        <v>50</v>
      </c>
      <c r="Z18" s="321">
        <v>50</v>
      </c>
      <c r="AA18" s="322">
        <v>50</v>
      </c>
      <c r="AB18" s="323">
        <v>49</v>
      </c>
      <c r="AC18" s="488">
        <f t="shared" si="0"/>
        <v>1172</v>
      </c>
    </row>
    <row r="19" spans="1:30" s="338" customFormat="1" ht="19.5" customHeight="1" thickBot="1" x14ac:dyDescent="0.35">
      <c r="A19" s="325" t="s">
        <v>41</v>
      </c>
      <c r="B19" s="326" t="s">
        <v>42</v>
      </c>
      <c r="C19" s="327" t="s">
        <v>43</v>
      </c>
      <c r="D19" s="533"/>
      <c r="E19" s="328">
        <v>6.4707519999999992</v>
      </c>
      <c r="F19" s="329">
        <v>6.4863400000000002</v>
      </c>
      <c r="G19" s="329">
        <v>6.5117426666666658</v>
      </c>
      <c r="H19" s="330">
        <v>6.49</v>
      </c>
      <c r="I19" s="331">
        <v>6.36</v>
      </c>
      <c r="J19" s="332">
        <v>6.36</v>
      </c>
      <c r="K19" s="333">
        <v>6.47</v>
      </c>
      <c r="L19" s="329">
        <v>6.4274520000000006</v>
      </c>
      <c r="M19" s="329">
        <v>6.3616359999999998</v>
      </c>
      <c r="N19" s="334">
        <v>6.350089333333333</v>
      </c>
      <c r="O19" s="335">
        <v>6.3425839999999996</v>
      </c>
      <c r="P19" s="336">
        <v>6.3766466666666668</v>
      </c>
      <c r="Q19" s="329">
        <v>6.3662546666666664</v>
      </c>
      <c r="R19" s="329">
        <v>6.3304600000000004</v>
      </c>
      <c r="S19" s="333">
        <v>6.36</v>
      </c>
      <c r="T19" s="333">
        <v>6.36</v>
      </c>
      <c r="U19" s="333">
        <v>6.36</v>
      </c>
      <c r="V19" s="333">
        <v>6.32</v>
      </c>
      <c r="W19" s="333">
        <v>6.32</v>
      </c>
      <c r="X19" s="333">
        <v>6.41</v>
      </c>
      <c r="Y19" s="333">
        <v>6.39</v>
      </c>
      <c r="Z19" s="330">
        <v>6.39</v>
      </c>
      <c r="AA19" s="331">
        <v>6.43</v>
      </c>
      <c r="AB19" s="337">
        <v>6.36</v>
      </c>
      <c r="AC19" s="488">
        <f t="shared" si="0"/>
        <v>153.40395733333332</v>
      </c>
    </row>
    <row r="20" spans="1:30" x14ac:dyDescent="0.25">
      <c r="A20" s="527" t="s">
        <v>44</v>
      </c>
      <c r="B20" s="521" t="s">
        <v>45</v>
      </c>
      <c r="C20" s="134" t="s">
        <v>38</v>
      </c>
      <c r="D20" s="524" t="s">
        <v>46</v>
      </c>
      <c r="E20" s="127">
        <v>5.1119760862753862</v>
      </c>
      <c r="F20" s="128">
        <v>5.0996909635046324</v>
      </c>
      <c r="G20" s="128">
        <v>5.0797967882768456</v>
      </c>
      <c r="H20" s="339">
        <v>5.0968150206808369</v>
      </c>
      <c r="I20" s="340">
        <v>5.1064316527953295</v>
      </c>
      <c r="J20" s="130">
        <v>5.2009952019211685</v>
      </c>
      <c r="K20" s="128">
        <v>5.1125702448560482</v>
      </c>
      <c r="L20" s="128">
        <v>7.1114085496812329</v>
      </c>
      <c r="M20" s="128">
        <v>11.722864587442917</v>
      </c>
      <c r="N20" s="339">
        <v>12.028314231577692</v>
      </c>
      <c r="O20" s="340">
        <v>12.990779723899031</v>
      </c>
      <c r="P20" s="130">
        <v>13.204335843444479</v>
      </c>
      <c r="Q20" s="128">
        <v>12.092242315633099</v>
      </c>
      <c r="R20" s="128">
        <v>13.585688347919177</v>
      </c>
      <c r="S20" s="128">
        <v>13.333460426743354</v>
      </c>
      <c r="T20" s="128">
        <v>13.049769779365842</v>
      </c>
      <c r="U20" s="128">
        <v>12.293261386359125</v>
      </c>
      <c r="V20" s="128">
        <v>11.704932469962287</v>
      </c>
      <c r="W20" s="128">
        <v>8.659746786720067</v>
      </c>
      <c r="X20" s="128">
        <v>6.6616405995731744</v>
      </c>
      <c r="Y20" s="128">
        <v>5.835414505680907</v>
      </c>
      <c r="Z20" s="339">
        <v>4.988338206469165</v>
      </c>
      <c r="AA20" s="340">
        <v>4.7702383817196381</v>
      </c>
      <c r="AB20" s="145">
        <v>4.7281774562919709</v>
      </c>
      <c r="AC20" s="488">
        <f t="shared" si="0"/>
        <v>204.56888955679344</v>
      </c>
    </row>
    <row r="21" spans="1:30" ht="15.6" x14ac:dyDescent="0.3">
      <c r="A21" s="528"/>
      <c r="B21" s="522"/>
      <c r="C21" s="341" t="s">
        <v>30</v>
      </c>
      <c r="D21" s="525"/>
      <c r="E21" s="342">
        <v>5.5E-2</v>
      </c>
      <c r="F21" s="343">
        <v>5.5E-2</v>
      </c>
      <c r="G21" s="343">
        <v>5.5E-2</v>
      </c>
      <c r="H21" s="344">
        <v>5.5E-2</v>
      </c>
      <c r="I21" s="345">
        <v>5.3999999999999999E-2</v>
      </c>
      <c r="J21" s="346">
        <v>5.5E-2</v>
      </c>
      <c r="K21" s="343">
        <v>5.5E-2</v>
      </c>
      <c r="L21" s="343">
        <v>7.5999999999999998E-2</v>
      </c>
      <c r="M21" s="343">
        <v>0.124</v>
      </c>
      <c r="N21" s="344">
        <v>0.127</v>
      </c>
      <c r="O21" s="345">
        <v>0.13700000000000001</v>
      </c>
      <c r="P21" s="346">
        <v>0.14000000000000001</v>
      </c>
      <c r="Q21" s="343">
        <v>0.128</v>
      </c>
      <c r="R21" s="343">
        <v>0.14299999999999999</v>
      </c>
      <c r="S21" s="343">
        <v>0.14099999999999999</v>
      </c>
      <c r="T21" s="343">
        <v>0.13800000000000001</v>
      </c>
      <c r="U21" s="343">
        <v>0.13</v>
      </c>
      <c r="V21" s="343">
        <v>0.123</v>
      </c>
      <c r="W21" s="343">
        <v>9.0999999999999998E-2</v>
      </c>
      <c r="X21" s="343">
        <v>7.0999999999999994E-2</v>
      </c>
      <c r="Y21" s="343">
        <v>6.2E-2</v>
      </c>
      <c r="Z21" s="344">
        <v>5.2999999999999999E-2</v>
      </c>
      <c r="AA21" s="345">
        <v>5.0999999999999997E-2</v>
      </c>
      <c r="AB21" s="347">
        <v>0.05</v>
      </c>
      <c r="AC21" s="488">
        <f t="shared" si="0"/>
        <v>2.169</v>
      </c>
      <c r="AD21" s="156">
        <f>MAX(E21:AB21)</f>
        <v>0.14299999999999999</v>
      </c>
    </row>
    <row r="22" spans="1:30" s="157" customFormat="1" ht="14.4" thickBot="1" x14ac:dyDescent="0.3">
      <c r="A22" s="528"/>
      <c r="B22" s="523"/>
      <c r="C22" s="348" t="s">
        <v>31</v>
      </c>
      <c r="D22" s="526"/>
      <c r="E22" s="136">
        <v>4.9000000000000002E-2</v>
      </c>
      <c r="F22" s="137">
        <v>4.9000000000000002E-2</v>
      </c>
      <c r="G22" s="137">
        <v>0.05</v>
      </c>
      <c r="H22" s="281">
        <v>0.05</v>
      </c>
      <c r="I22" s="282">
        <v>0.05</v>
      </c>
      <c r="J22" s="141">
        <v>0.05</v>
      </c>
      <c r="K22" s="137">
        <v>0.05</v>
      </c>
      <c r="L22" s="137">
        <v>5.1999999999999998E-2</v>
      </c>
      <c r="M22" s="137">
        <v>6.9000000000000006E-2</v>
      </c>
      <c r="N22" s="281">
        <v>6.7000000000000004E-2</v>
      </c>
      <c r="O22" s="282">
        <v>7.2999999999999995E-2</v>
      </c>
      <c r="P22" s="141">
        <v>7.2999999999999995E-2</v>
      </c>
      <c r="Q22" s="137">
        <v>0.06</v>
      </c>
      <c r="R22" s="137">
        <v>6.6000000000000003E-2</v>
      </c>
      <c r="S22" s="137">
        <v>6.9000000000000006E-2</v>
      </c>
      <c r="T22" s="137">
        <v>6.0999999999999999E-2</v>
      </c>
      <c r="U22" s="137">
        <v>5.6000000000000001E-2</v>
      </c>
      <c r="V22" s="137">
        <v>5.6000000000000001E-2</v>
      </c>
      <c r="W22" s="137">
        <v>0.05</v>
      </c>
      <c r="X22" s="137">
        <v>4.5999999999999999E-2</v>
      </c>
      <c r="Y22" s="137">
        <v>4.5999999999999999E-2</v>
      </c>
      <c r="Z22" s="281">
        <v>4.4999999999999998E-2</v>
      </c>
      <c r="AA22" s="282">
        <v>4.7E-2</v>
      </c>
      <c r="AB22" s="149">
        <v>4.3999999999999997E-2</v>
      </c>
      <c r="AC22" s="488">
        <f t="shared" si="0"/>
        <v>1.3280000000000001</v>
      </c>
      <c r="AD22" s="156">
        <f t="shared" ref="AD22:AD85" si="1">MAX(E22:AB22)</f>
        <v>7.2999999999999995E-2</v>
      </c>
    </row>
    <row r="23" spans="1:30" x14ac:dyDescent="0.25">
      <c r="A23" s="528"/>
      <c r="B23" s="521" t="s">
        <v>47</v>
      </c>
      <c r="C23" s="134" t="s">
        <v>38</v>
      </c>
      <c r="D23" s="524" t="s">
        <v>48</v>
      </c>
      <c r="E23" s="135">
        <v>17.194828653835394</v>
      </c>
      <c r="F23" s="151">
        <v>17.246227622033846</v>
      </c>
      <c r="G23" s="151">
        <v>16.717149430511075</v>
      </c>
      <c r="H23" s="349">
        <v>16.495146794203436</v>
      </c>
      <c r="I23" s="350">
        <v>16.45405754789606</v>
      </c>
      <c r="J23" s="147">
        <v>17.588820137406135</v>
      </c>
      <c r="K23" s="151">
        <v>23.703734771605316</v>
      </c>
      <c r="L23" s="151">
        <v>25.357785749521238</v>
      </c>
      <c r="M23" s="151">
        <v>27.889073010448868</v>
      </c>
      <c r="N23" s="349">
        <v>30.591696825193658</v>
      </c>
      <c r="O23" s="350">
        <v>30.912366350299884</v>
      </c>
      <c r="P23" s="147">
        <v>31.407455970478658</v>
      </c>
      <c r="Q23" s="151">
        <v>32.12001865090042</v>
      </c>
      <c r="R23" s="151">
        <v>32.966670326768913</v>
      </c>
      <c r="S23" s="151">
        <v>32.624424448414601</v>
      </c>
      <c r="T23" s="151">
        <v>33.286369292295475</v>
      </c>
      <c r="U23" s="151">
        <v>32.90811509579212</v>
      </c>
      <c r="V23" s="151">
        <v>31.688963516239369</v>
      </c>
      <c r="W23" s="151">
        <v>29.024426043402421</v>
      </c>
      <c r="X23" s="151">
        <v>21.861440277472528</v>
      </c>
      <c r="Y23" s="151">
        <v>19.765113648274042</v>
      </c>
      <c r="Z23" s="349">
        <v>20.800429125088399</v>
      </c>
      <c r="AA23" s="350">
        <v>19.174487612794621</v>
      </c>
      <c r="AB23" s="148">
        <v>18.061637883035331</v>
      </c>
      <c r="AC23" s="488">
        <f t="shared" si="0"/>
        <v>595.84043878391174</v>
      </c>
      <c r="AD23" s="156">
        <f t="shared" si="1"/>
        <v>33.286369292295475</v>
      </c>
    </row>
    <row r="24" spans="1:30" ht="15.6" x14ac:dyDescent="0.25">
      <c r="A24" s="528"/>
      <c r="B24" s="522"/>
      <c r="C24" s="341" t="s">
        <v>30</v>
      </c>
      <c r="D24" s="525"/>
      <c r="E24" s="136">
        <v>0.185</v>
      </c>
      <c r="F24" s="137">
        <v>0.186</v>
      </c>
      <c r="G24" s="137">
        <v>0.18099999999999999</v>
      </c>
      <c r="H24" s="281">
        <v>0.17799999999999999</v>
      </c>
      <c r="I24" s="282">
        <v>0.17399999999999999</v>
      </c>
      <c r="J24" s="141">
        <v>0.186</v>
      </c>
      <c r="K24" s="137">
        <v>0.255</v>
      </c>
      <c r="L24" s="137">
        <v>0.27100000000000002</v>
      </c>
      <c r="M24" s="137">
        <v>0.29499999999999998</v>
      </c>
      <c r="N24" s="351">
        <v>0.32300000000000001</v>
      </c>
      <c r="O24" s="352">
        <v>0.32600000000000001</v>
      </c>
      <c r="P24" s="353">
        <v>0.33300000000000002</v>
      </c>
      <c r="Q24" s="354">
        <v>0.34</v>
      </c>
      <c r="R24" s="354">
        <v>0.34699999999999998</v>
      </c>
      <c r="S24" s="354">
        <v>0.34499999999999997</v>
      </c>
      <c r="T24" s="354">
        <v>0.35199999999999998</v>
      </c>
      <c r="U24" s="354">
        <v>0.34799999999999998</v>
      </c>
      <c r="V24" s="354">
        <v>0.33300000000000002</v>
      </c>
      <c r="W24" s="354">
        <v>0.30499999999999999</v>
      </c>
      <c r="X24" s="354">
        <v>0.23300000000000001</v>
      </c>
      <c r="Y24" s="354">
        <v>0.21</v>
      </c>
      <c r="Z24" s="351">
        <v>0.221</v>
      </c>
      <c r="AA24" s="352">
        <v>0.20499999999999999</v>
      </c>
      <c r="AB24" s="355">
        <v>0.191</v>
      </c>
      <c r="AC24" s="488">
        <f t="shared" si="0"/>
        <v>6.3229999999999995</v>
      </c>
      <c r="AD24" s="156">
        <f t="shared" si="1"/>
        <v>0.35199999999999998</v>
      </c>
    </row>
    <row r="25" spans="1:30" s="157" customFormat="1" ht="14.4" thickBot="1" x14ac:dyDescent="0.3">
      <c r="A25" s="528"/>
      <c r="B25" s="523"/>
      <c r="C25" s="348" t="s">
        <v>31</v>
      </c>
      <c r="D25" s="526"/>
      <c r="E25" s="136">
        <v>4.4999999999999998E-2</v>
      </c>
      <c r="F25" s="137">
        <v>4.8000000000000001E-2</v>
      </c>
      <c r="G25" s="137">
        <v>4.4999999999999998E-2</v>
      </c>
      <c r="H25" s="281">
        <v>4.7E-2</v>
      </c>
      <c r="I25" s="282">
        <v>4.8000000000000001E-2</v>
      </c>
      <c r="J25" s="141">
        <v>0.05</v>
      </c>
      <c r="K25" s="137">
        <v>6.9000000000000006E-2</v>
      </c>
      <c r="L25" s="137">
        <v>6.6000000000000003E-2</v>
      </c>
      <c r="M25" s="137">
        <v>5.6000000000000001E-2</v>
      </c>
      <c r="N25" s="281">
        <v>6.7000000000000004E-2</v>
      </c>
      <c r="O25" s="282">
        <v>6.8000000000000005E-2</v>
      </c>
      <c r="P25" s="141">
        <v>7.0000000000000007E-2</v>
      </c>
      <c r="Q25" s="137">
        <v>7.5999999999999998E-2</v>
      </c>
      <c r="R25" s="137">
        <v>7.5999999999999998E-2</v>
      </c>
      <c r="S25" s="137">
        <v>7.6999999999999999E-2</v>
      </c>
      <c r="T25" s="137">
        <v>8.1000000000000003E-2</v>
      </c>
      <c r="U25" s="137">
        <v>8.3000000000000004E-2</v>
      </c>
      <c r="V25" s="137">
        <v>8.3000000000000004E-2</v>
      </c>
      <c r="W25" s="137">
        <v>8.5999999999999993E-2</v>
      </c>
      <c r="X25" s="137">
        <v>5.2999999999999999E-2</v>
      </c>
      <c r="Y25" s="137">
        <v>4.2000000000000003E-2</v>
      </c>
      <c r="Z25" s="281">
        <v>4.1000000000000002E-2</v>
      </c>
      <c r="AA25" s="282">
        <v>4.3999999999999997E-2</v>
      </c>
      <c r="AB25" s="141">
        <v>4.1000000000000002E-2</v>
      </c>
      <c r="AC25" s="488">
        <f t="shared" si="0"/>
        <v>1.4619999999999997</v>
      </c>
      <c r="AD25" s="156">
        <f t="shared" si="1"/>
        <v>8.5999999999999993E-2</v>
      </c>
    </row>
    <row r="26" spans="1:30" x14ac:dyDescent="0.25">
      <c r="A26" s="528"/>
      <c r="B26" s="521" t="s">
        <v>49</v>
      </c>
      <c r="C26" s="134" t="s">
        <v>38</v>
      </c>
      <c r="D26" s="524" t="s">
        <v>276</v>
      </c>
      <c r="E26" s="135">
        <v>48.889080388742805</v>
      </c>
      <c r="F26" s="151">
        <v>48.864311595762558</v>
      </c>
      <c r="G26" s="151">
        <v>44.70221173683624</v>
      </c>
      <c r="H26" s="349">
        <v>43.64727044983043</v>
      </c>
      <c r="I26" s="350">
        <v>41.986215811872697</v>
      </c>
      <c r="J26" s="147">
        <v>41.324270967991829</v>
      </c>
      <c r="K26" s="151">
        <v>43.782192460494521</v>
      </c>
      <c r="L26" s="151">
        <v>63.909105782003721</v>
      </c>
      <c r="M26" s="151">
        <v>67.311932147252875</v>
      </c>
      <c r="N26" s="349">
        <v>68.286728826515869</v>
      </c>
      <c r="O26" s="350">
        <v>73.487987489209843</v>
      </c>
      <c r="P26" s="147">
        <v>72.529530454348603</v>
      </c>
      <c r="Q26" s="151">
        <v>68.963569456345013</v>
      </c>
      <c r="R26" s="151">
        <v>69.068499503057623</v>
      </c>
      <c r="S26" s="151">
        <v>70.544407647876199</v>
      </c>
      <c r="T26" s="151">
        <v>72.9084963760222</v>
      </c>
      <c r="U26" s="151">
        <v>72.151987983015488</v>
      </c>
      <c r="V26" s="151">
        <v>68.802164030753929</v>
      </c>
      <c r="W26" s="151">
        <v>61.855334190857619</v>
      </c>
      <c r="X26" s="151">
        <v>58.265898765280866</v>
      </c>
      <c r="Y26" s="151">
        <v>54.683481093558186</v>
      </c>
      <c r="Z26" s="349">
        <v>55.530557392769921</v>
      </c>
      <c r="AA26" s="350">
        <v>52.004951769335669</v>
      </c>
      <c r="AB26" s="148">
        <v>49.834990389317376</v>
      </c>
      <c r="AC26" s="488">
        <f t="shared" si="0"/>
        <v>1413.3351767090519</v>
      </c>
      <c r="AD26" s="156">
        <f t="shared" si="1"/>
        <v>73.487987489209843</v>
      </c>
    </row>
    <row r="27" spans="1:30" x14ac:dyDescent="0.25">
      <c r="A27" s="528"/>
      <c r="B27" s="522"/>
      <c r="C27" s="341" t="s">
        <v>30</v>
      </c>
      <c r="D27" s="525"/>
      <c r="E27" s="136">
        <v>0.52600000000000002</v>
      </c>
      <c r="F27" s="137">
        <v>0.52700000000000002</v>
      </c>
      <c r="G27" s="137">
        <v>0.48399999999999999</v>
      </c>
      <c r="H27" s="281">
        <v>0.47099999999999997</v>
      </c>
      <c r="I27" s="282">
        <v>0.44400000000000001</v>
      </c>
      <c r="J27" s="141">
        <v>0.437</v>
      </c>
      <c r="K27" s="137">
        <v>0.47099999999999997</v>
      </c>
      <c r="L27" s="137">
        <v>0.68300000000000005</v>
      </c>
      <c r="M27" s="137">
        <v>0.71199999999999997</v>
      </c>
      <c r="N27" s="281">
        <v>0.72099999999999997</v>
      </c>
      <c r="O27" s="282">
        <v>0.77500000000000002</v>
      </c>
      <c r="P27" s="141">
        <v>0.76900000000000002</v>
      </c>
      <c r="Q27" s="137">
        <v>0.73</v>
      </c>
      <c r="R27" s="137">
        <v>0.72699999999999998</v>
      </c>
      <c r="S27" s="137">
        <v>0.746</v>
      </c>
      <c r="T27" s="137">
        <v>0.77100000000000002</v>
      </c>
      <c r="U27" s="137">
        <v>0.76300000000000001</v>
      </c>
      <c r="V27" s="137">
        <v>0.72299999999999998</v>
      </c>
      <c r="W27" s="137">
        <v>0.65</v>
      </c>
      <c r="X27" s="137">
        <v>0.621</v>
      </c>
      <c r="Y27" s="137">
        <v>0.58099999999999996</v>
      </c>
      <c r="Z27" s="281">
        <v>0.59</v>
      </c>
      <c r="AA27" s="282">
        <v>0.55600000000000005</v>
      </c>
      <c r="AB27" s="149">
        <v>0.52700000000000002</v>
      </c>
      <c r="AC27" s="488">
        <f t="shared" si="0"/>
        <v>15.005000000000001</v>
      </c>
      <c r="AD27" s="156">
        <f t="shared" si="1"/>
        <v>0.77500000000000002</v>
      </c>
    </row>
    <row r="28" spans="1:30" ht="14.4" thickBot="1" x14ac:dyDescent="0.3">
      <c r="A28" s="528"/>
      <c r="B28" s="523"/>
      <c r="C28" s="341" t="s">
        <v>31</v>
      </c>
      <c r="D28" s="526"/>
      <c r="E28" s="136">
        <v>0.33300000000000002</v>
      </c>
      <c r="F28" s="137">
        <v>0.33600000000000002</v>
      </c>
      <c r="G28" s="137">
        <v>0.33</v>
      </c>
      <c r="H28" s="281">
        <v>0.33300000000000002</v>
      </c>
      <c r="I28" s="282">
        <v>0.317</v>
      </c>
      <c r="J28" s="141">
        <v>0.31900000000000001</v>
      </c>
      <c r="K28" s="137">
        <v>0.32300000000000001</v>
      </c>
      <c r="L28" s="137">
        <v>0.38300000000000001</v>
      </c>
      <c r="M28" s="137">
        <v>0.374</v>
      </c>
      <c r="N28" s="281">
        <v>0.38200000000000001</v>
      </c>
      <c r="O28" s="282">
        <v>0.40400000000000003</v>
      </c>
      <c r="P28" s="141">
        <v>0.39</v>
      </c>
      <c r="Q28" s="137">
        <v>0.38600000000000001</v>
      </c>
      <c r="R28" s="137">
        <v>0.38300000000000001</v>
      </c>
      <c r="S28" s="137">
        <v>0.39400000000000002</v>
      </c>
      <c r="T28" s="137">
        <v>0.41199999999999998</v>
      </c>
      <c r="U28" s="137">
        <v>0.443</v>
      </c>
      <c r="V28" s="137">
        <v>0.40600000000000003</v>
      </c>
      <c r="W28" s="137">
        <v>0.39300000000000002</v>
      </c>
      <c r="X28" s="137">
        <v>0.38</v>
      </c>
      <c r="Y28" s="137">
        <v>0.33400000000000002</v>
      </c>
      <c r="Z28" s="281">
        <v>0.33100000000000002</v>
      </c>
      <c r="AA28" s="282">
        <v>0.32600000000000001</v>
      </c>
      <c r="AB28" s="149">
        <v>0.28199999999999997</v>
      </c>
      <c r="AC28" s="488">
        <f t="shared" si="0"/>
        <v>8.6939999999999991</v>
      </c>
      <c r="AD28" s="156">
        <f t="shared" si="1"/>
        <v>0.443</v>
      </c>
    </row>
    <row r="29" spans="1:30" x14ac:dyDescent="0.25">
      <c r="A29" s="528"/>
      <c r="B29" s="521" t="s">
        <v>50</v>
      </c>
      <c r="C29" s="134" t="s">
        <v>38</v>
      </c>
      <c r="D29" s="524" t="s">
        <v>51</v>
      </c>
      <c r="E29" s="135">
        <v>0</v>
      </c>
      <c r="F29" s="151">
        <v>0</v>
      </c>
      <c r="G29" s="151">
        <v>0</v>
      </c>
      <c r="H29" s="349">
        <v>0</v>
      </c>
      <c r="I29" s="350">
        <v>0</v>
      </c>
      <c r="J29" s="147">
        <v>0</v>
      </c>
      <c r="K29" s="151">
        <v>0</v>
      </c>
      <c r="L29" s="151">
        <v>0</v>
      </c>
      <c r="M29" s="151">
        <v>0</v>
      </c>
      <c r="N29" s="349">
        <v>0</v>
      </c>
      <c r="O29" s="350">
        <v>0</v>
      </c>
      <c r="P29" s="147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349">
        <v>0</v>
      </c>
      <c r="AA29" s="350">
        <v>0</v>
      </c>
      <c r="AB29" s="147">
        <v>0</v>
      </c>
      <c r="AC29" s="488">
        <f t="shared" si="0"/>
        <v>0</v>
      </c>
      <c r="AD29" s="156">
        <f t="shared" si="1"/>
        <v>0</v>
      </c>
    </row>
    <row r="30" spans="1:30" s="157" customFormat="1" x14ac:dyDescent="0.25">
      <c r="A30" s="528"/>
      <c r="B30" s="522"/>
      <c r="C30" s="348" t="s">
        <v>30</v>
      </c>
      <c r="D30" s="525"/>
      <c r="E30" s="142">
        <v>0</v>
      </c>
      <c r="F30" s="143">
        <v>0</v>
      </c>
      <c r="G30" s="143">
        <v>0</v>
      </c>
      <c r="H30" s="356">
        <v>0</v>
      </c>
      <c r="I30" s="357">
        <v>0</v>
      </c>
      <c r="J30" s="152">
        <v>0</v>
      </c>
      <c r="K30" s="143">
        <v>0</v>
      </c>
      <c r="L30" s="143">
        <v>0</v>
      </c>
      <c r="M30" s="143">
        <v>0</v>
      </c>
      <c r="N30" s="356">
        <v>0</v>
      </c>
      <c r="O30" s="357">
        <v>0</v>
      </c>
      <c r="P30" s="152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356">
        <v>0</v>
      </c>
      <c r="AA30" s="357">
        <v>0</v>
      </c>
      <c r="AB30" s="152">
        <v>0</v>
      </c>
      <c r="AC30" s="488">
        <f t="shared" si="0"/>
        <v>0</v>
      </c>
      <c r="AD30" s="156">
        <f t="shared" si="1"/>
        <v>0</v>
      </c>
    </row>
    <row r="31" spans="1:30" s="157" customFormat="1" ht="14.4" thickBot="1" x14ac:dyDescent="0.3">
      <c r="A31" s="528"/>
      <c r="B31" s="523"/>
      <c r="C31" s="348" t="s">
        <v>31</v>
      </c>
      <c r="D31" s="526"/>
      <c r="E31" s="142">
        <v>0</v>
      </c>
      <c r="F31" s="143">
        <v>0</v>
      </c>
      <c r="G31" s="143">
        <v>0</v>
      </c>
      <c r="H31" s="356">
        <v>0</v>
      </c>
      <c r="I31" s="357">
        <v>0</v>
      </c>
      <c r="J31" s="152">
        <v>0</v>
      </c>
      <c r="K31" s="143">
        <v>0</v>
      </c>
      <c r="L31" s="143">
        <v>0</v>
      </c>
      <c r="M31" s="143">
        <v>0</v>
      </c>
      <c r="N31" s="356">
        <v>0</v>
      </c>
      <c r="O31" s="357">
        <v>0</v>
      </c>
      <c r="P31" s="152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356">
        <v>0</v>
      </c>
      <c r="AA31" s="357">
        <v>0</v>
      </c>
      <c r="AB31" s="152">
        <v>0</v>
      </c>
      <c r="AC31" s="488">
        <f t="shared" si="0"/>
        <v>0</v>
      </c>
      <c r="AD31" s="156">
        <f t="shared" si="1"/>
        <v>0</v>
      </c>
    </row>
    <row r="32" spans="1:30" x14ac:dyDescent="0.25">
      <c r="A32" s="528"/>
      <c r="B32" s="521" t="s">
        <v>52</v>
      </c>
      <c r="C32" s="134" t="s">
        <v>38</v>
      </c>
      <c r="D32" s="524" t="s">
        <v>53</v>
      </c>
      <c r="E32" s="135">
        <v>3.717800790018464</v>
      </c>
      <c r="F32" s="151">
        <v>3.708866155276096</v>
      </c>
      <c r="G32" s="151">
        <v>3.6943976642013423</v>
      </c>
      <c r="H32" s="349">
        <v>3.7067745604951545</v>
      </c>
      <c r="I32" s="350">
        <v>3.7825419650335768</v>
      </c>
      <c r="J32" s="147">
        <v>3.7825419650335768</v>
      </c>
      <c r="K32" s="151">
        <v>3.7182329053498537</v>
      </c>
      <c r="L32" s="151">
        <v>3.7428466050953855</v>
      </c>
      <c r="M32" s="151">
        <v>3.7815692217557797</v>
      </c>
      <c r="N32" s="349">
        <v>3.7884454272685644</v>
      </c>
      <c r="O32" s="350">
        <v>3.7929283865398626</v>
      </c>
      <c r="P32" s="147">
        <v>3.7726673838412803</v>
      </c>
      <c r="Q32" s="151">
        <v>3.7788257236353435</v>
      </c>
      <c r="R32" s="151">
        <v>3.8001925448724974</v>
      </c>
      <c r="S32" s="151">
        <v>2.8369064737751821</v>
      </c>
      <c r="T32" s="151">
        <v>3.7825419650335768</v>
      </c>
      <c r="U32" s="151">
        <v>3.7825419650335768</v>
      </c>
      <c r="V32" s="151">
        <v>2.8548615780395821</v>
      </c>
      <c r="W32" s="151">
        <v>3.806482104052777</v>
      </c>
      <c r="X32" s="151">
        <v>3.7530369575060138</v>
      </c>
      <c r="Y32" s="151">
        <v>3.7647835520521986</v>
      </c>
      <c r="Z32" s="349">
        <v>4.7059794400652484</v>
      </c>
      <c r="AA32" s="350">
        <v>3.7413634366428536</v>
      </c>
      <c r="AB32" s="148">
        <v>3.7825419650335768</v>
      </c>
      <c r="AC32" s="488">
        <f t="shared" si="0"/>
        <v>89.379670735651359</v>
      </c>
      <c r="AD32" s="156">
        <f t="shared" si="1"/>
        <v>4.7059794400652484</v>
      </c>
    </row>
    <row r="33" spans="1:30" x14ac:dyDescent="0.25">
      <c r="A33" s="528"/>
      <c r="B33" s="522"/>
      <c r="C33" s="341" t="s">
        <v>30</v>
      </c>
      <c r="D33" s="525"/>
      <c r="E33" s="136">
        <v>0.04</v>
      </c>
      <c r="F33" s="137">
        <v>0.04</v>
      </c>
      <c r="G33" s="137">
        <v>0.04</v>
      </c>
      <c r="H33" s="281">
        <v>0.04</v>
      </c>
      <c r="I33" s="282">
        <v>0.04</v>
      </c>
      <c r="J33" s="141">
        <v>0.04</v>
      </c>
      <c r="K33" s="137">
        <v>0.04</v>
      </c>
      <c r="L33" s="137">
        <v>0.04</v>
      </c>
      <c r="M33" s="137">
        <v>0.04</v>
      </c>
      <c r="N33" s="281">
        <v>0.04</v>
      </c>
      <c r="O33" s="282">
        <v>0.04</v>
      </c>
      <c r="P33" s="141">
        <v>0.04</v>
      </c>
      <c r="Q33" s="137">
        <v>0.04</v>
      </c>
      <c r="R33" s="137">
        <v>0.04</v>
      </c>
      <c r="S33" s="137">
        <v>0.03</v>
      </c>
      <c r="T33" s="137">
        <v>0.04</v>
      </c>
      <c r="U33" s="137">
        <v>0.04</v>
      </c>
      <c r="V33" s="137">
        <v>0.03</v>
      </c>
      <c r="W33" s="137">
        <v>0.04</v>
      </c>
      <c r="X33" s="137">
        <v>0.04</v>
      </c>
      <c r="Y33" s="137">
        <v>0.04</v>
      </c>
      <c r="Z33" s="281">
        <v>0.05</v>
      </c>
      <c r="AA33" s="282">
        <v>0.04</v>
      </c>
      <c r="AB33" s="149">
        <v>0.04</v>
      </c>
      <c r="AC33" s="488">
        <f t="shared" si="0"/>
        <v>0.95000000000000029</v>
      </c>
      <c r="AD33" s="156">
        <f t="shared" si="1"/>
        <v>0.05</v>
      </c>
    </row>
    <row r="34" spans="1:30" ht="14.4" thickBot="1" x14ac:dyDescent="0.3">
      <c r="A34" s="528"/>
      <c r="B34" s="523"/>
      <c r="C34" s="341" t="s">
        <v>31</v>
      </c>
      <c r="D34" s="526"/>
      <c r="E34" s="136">
        <v>3.5999999999999997E-2</v>
      </c>
      <c r="F34" s="137">
        <v>3.6999999999999998E-2</v>
      </c>
      <c r="G34" s="137">
        <v>3.5999999999999997E-2</v>
      </c>
      <c r="H34" s="281">
        <v>3.5000000000000003E-2</v>
      </c>
      <c r="I34" s="282">
        <v>3.5000000000000003E-2</v>
      </c>
      <c r="J34" s="141">
        <v>3.5999999999999997E-2</v>
      </c>
      <c r="K34" s="137">
        <v>3.5000000000000003E-2</v>
      </c>
      <c r="L34" s="137">
        <v>3.2000000000000001E-2</v>
      </c>
      <c r="M34" s="137">
        <v>2.7E-2</v>
      </c>
      <c r="N34" s="281">
        <v>2.7E-2</v>
      </c>
      <c r="O34" s="282">
        <v>2.5999999999999999E-2</v>
      </c>
      <c r="P34" s="141">
        <v>2.5000000000000001E-2</v>
      </c>
      <c r="Q34" s="137">
        <v>2.7E-2</v>
      </c>
      <c r="R34" s="137">
        <v>2.4E-2</v>
      </c>
      <c r="S34" s="137">
        <v>2.4E-2</v>
      </c>
      <c r="T34" s="137">
        <v>2.5999999999999999E-2</v>
      </c>
      <c r="U34" s="137">
        <v>2.7E-2</v>
      </c>
      <c r="V34" s="137">
        <v>2.7E-2</v>
      </c>
      <c r="W34" s="137">
        <v>2.9000000000000001E-2</v>
      </c>
      <c r="X34" s="137">
        <v>3.1E-2</v>
      </c>
      <c r="Y34" s="137">
        <v>2.8000000000000001E-2</v>
      </c>
      <c r="Z34" s="281">
        <v>3.2000000000000001E-2</v>
      </c>
      <c r="AA34" s="282">
        <v>3.5000000000000003E-2</v>
      </c>
      <c r="AB34" s="149">
        <v>2.7E-2</v>
      </c>
      <c r="AC34" s="488">
        <f t="shared" si="0"/>
        <v>0.72400000000000042</v>
      </c>
      <c r="AD34" s="156">
        <f t="shared" si="1"/>
        <v>3.6999999999999998E-2</v>
      </c>
    </row>
    <row r="35" spans="1:30" x14ac:dyDescent="0.25">
      <c r="A35" s="528"/>
      <c r="B35" s="521" t="s">
        <v>54</v>
      </c>
      <c r="C35" s="134" t="s">
        <v>38</v>
      </c>
      <c r="D35" s="524" t="s">
        <v>53</v>
      </c>
      <c r="E35" s="135">
        <v>45.543059677726177</v>
      </c>
      <c r="F35" s="151">
        <v>39.87031116921802</v>
      </c>
      <c r="G35" s="151">
        <v>39.714774890164435</v>
      </c>
      <c r="H35" s="349">
        <v>37.06774560495154</v>
      </c>
      <c r="I35" s="350">
        <v>35.934148667818981</v>
      </c>
      <c r="J35" s="147">
        <v>36.879784159077381</v>
      </c>
      <c r="K35" s="151">
        <v>39.971003732510923</v>
      </c>
      <c r="L35" s="151">
        <v>54.27127577388309</v>
      </c>
      <c r="M35" s="151">
        <v>61.450499853531419</v>
      </c>
      <c r="N35" s="349">
        <v>67.244906334017017</v>
      </c>
      <c r="O35" s="350">
        <v>72.065639344257406</v>
      </c>
      <c r="P35" s="147">
        <v>70.737513447024</v>
      </c>
      <c r="Q35" s="151">
        <v>69.908275887253851</v>
      </c>
      <c r="R35" s="151">
        <v>76.003850897449936</v>
      </c>
      <c r="S35" s="151">
        <v>70.922661844379562</v>
      </c>
      <c r="T35" s="151">
        <v>73.759568318154763</v>
      </c>
      <c r="U35" s="151">
        <v>69.031390861862775</v>
      </c>
      <c r="V35" s="151">
        <v>68.516677872949984</v>
      </c>
      <c r="W35" s="151">
        <v>62.80695471687082</v>
      </c>
      <c r="X35" s="151">
        <v>60.986850559472728</v>
      </c>
      <c r="Y35" s="151">
        <v>58.354145056809081</v>
      </c>
      <c r="Z35" s="349">
        <v>59.295340944822136</v>
      </c>
      <c r="AA35" s="350">
        <v>56.120451549642802</v>
      </c>
      <c r="AB35" s="148">
        <v>47.281774562919708</v>
      </c>
      <c r="AC35" s="488">
        <f t="shared" si="0"/>
        <v>1373.7386057267686</v>
      </c>
      <c r="AD35" s="156">
        <f t="shared" si="1"/>
        <v>76.003850897449936</v>
      </c>
    </row>
    <row r="36" spans="1:30" x14ac:dyDescent="0.25">
      <c r="A36" s="528"/>
      <c r="B36" s="522"/>
      <c r="C36" s="341" t="s">
        <v>30</v>
      </c>
      <c r="D36" s="525"/>
      <c r="E36" s="136">
        <v>0.49</v>
      </c>
      <c r="F36" s="137">
        <v>0.43</v>
      </c>
      <c r="G36" s="137">
        <v>0.43</v>
      </c>
      <c r="H36" s="281">
        <v>0.4</v>
      </c>
      <c r="I36" s="282">
        <v>0.38</v>
      </c>
      <c r="J36" s="141">
        <v>0.39</v>
      </c>
      <c r="K36" s="137">
        <v>0.43</v>
      </c>
      <c r="L36" s="137">
        <v>0.57999999999999996</v>
      </c>
      <c r="M36" s="137">
        <v>0.65</v>
      </c>
      <c r="N36" s="281">
        <v>0.71</v>
      </c>
      <c r="O36" s="282">
        <v>0.76</v>
      </c>
      <c r="P36" s="141">
        <v>0.75</v>
      </c>
      <c r="Q36" s="137">
        <v>0.74</v>
      </c>
      <c r="R36" s="137">
        <v>0.8</v>
      </c>
      <c r="S36" s="137">
        <v>0.75</v>
      </c>
      <c r="T36" s="137">
        <v>0.78</v>
      </c>
      <c r="U36" s="137">
        <v>0.73</v>
      </c>
      <c r="V36" s="137">
        <v>0.72</v>
      </c>
      <c r="W36" s="137">
        <v>0.66</v>
      </c>
      <c r="X36" s="137">
        <v>0.65</v>
      </c>
      <c r="Y36" s="137">
        <v>0.62</v>
      </c>
      <c r="Z36" s="281">
        <v>0.63</v>
      </c>
      <c r="AA36" s="282">
        <v>0.6</v>
      </c>
      <c r="AB36" s="149">
        <v>0.5</v>
      </c>
      <c r="AC36" s="488">
        <f t="shared" si="0"/>
        <v>14.580000000000002</v>
      </c>
      <c r="AD36" s="156">
        <f t="shared" si="1"/>
        <v>0.8</v>
      </c>
    </row>
    <row r="37" spans="1:30" ht="14.4" thickBot="1" x14ac:dyDescent="0.3">
      <c r="A37" s="528"/>
      <c r="B37" s="523"/>
      <c r="C37" s="341" t="s">
        <v>31</v>
      </c>
      <c r="D37" s="526"/>
      <c r="E37" s="136">
        <v>0.223</v>
      </c>
      <c r="F37" s="137">
        <v>0.221</v>
      </c>
      <c r="G37" s="137">
        <v>0.224</v>
      </c>
      <c r="H37" s="281">
        <v>0.221</v>
      </c>
      <c r="I37" s="282">
        <v>0.217</v>
      </c>
      <c r="J37" s="141">
        <v>0.216</v>
      </c>
      <c r="K37" s="137">
        <v>0.21199999999999999</v>
      </c>
      <c r="L37" s="137">
        <v>0.26900000000000002</v>
      </c>
      <c r="M37" s="137">
        <v>0.26800000000000002</v>
      </c>
      <c r="N37" s="281">
        <v>0.26400000000000001</v>
      </c>
      <c r="O37" s="282">
        <v>0.27600000000000002</v>
      </c>
      <c r="P37" s="141">
        <v>0.26800000000000002</v>
      </c>
      <c r="Q37" s="137">
        <v>0.253</v>
      </c>
      <c r="R37" s="137">
        <v>0.28999999999999998</v>
      </c>
      <c r="S37" s="137">
        <v>0.28699999999999998</v>
      </c>
      <c r="T37" s="137">
        <v>0.27100000000000002</v>
      </c>
      <c r="U37" s="137">
        <v>0.24299999999999999</v>
      </c>
      <c r="V37" s="137">
        <v>0.245</v>
      </c>
      <c r="W37" s="137">
        <v>0.23499999999999999</v>
      </c>
      <c r="X37" s="137">
        <v>0.22900000000000001</v>
      </c>
      <c r="Y37" s="137">
        <v>0.22</v>
      </c>
      <c r="Z37" s="281">
        <v>0.219</v>
      </c>
      <c r="AA37" s="282">
        <v>0.222</v>
      </c>
      <c r="AB37" s="149">
        <v>0.191</v>
      </c>
      <c r="AC37" s="488">
        <f t="shared" si="0"/>
        <v>5.7840000000000007</v>
      </c>
      <c r="AD37" s="156">
        <f t="shared" si="1"/>
        <v>0.28999999999999998</v>
      </c>
    </row>
    <row r="38" spans="1:30" s="158" customFormat="1" x14ac:dyDescent="0.25">
      <c r="A38" s="528"/>
      <c r="B38" s="521" t="s">
        <v>55</v>
      </c>
      <c r="C38" s="138" t="s">
        <v>38</v>
      </c>
      <c r="D38" s="524" t="s">
        <v>56</v>
      </c>
      <c r="E38" s="135">
        <v>0.92945019750461599</v>
      </c>
      <c r="F38" s="151">
        <v>0.92721653881902399</v>
      </c>
      <c r="G38" s="151">
        <v>0.92359941605033558</v>
      </c>
      <c r="H38" s="349">
        <v>0.92669364012378863</v>
      </c>
      <c r="I38" s="350">
        <v>0</v>
      </c>
      <c r="J38" s="147">
        <v>0</v>
      </c>
      <c r="K38" s="151">
        <v>0</v>
      </c>
      <c r="L38" s="151">
        <v>0</v>
      </c>
      <c r="M38" s="151">
        <v>0</v>
      </c>
      <c r="N38" s="349">
        <v>0</v>
      </c>
      <c r="O38" s="350">
        <v>0</v>
      </c>
      <c r="P38" s="147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0.95162052601319425</v>
      </c>
      <c r="W38" s="151">
        <v>0.95162052601319425</v>
      </c>
      <c r="X38" s="151">
        <v>0.93825923937650346</v>
      </c>
      <c r="Y38" s="151">
        <v>0.94119588801304965</v>
      </c>
      <c r="Z38" s="349">
        <v>0.94119588801304965</v>
      </c>
      <c r="AA38" s="350">
        <v>0.93534085916071341</v>
      </c>
      <c r="AB38" s="148">
        <v>0.94563549125839419</v>
      </c>
      <c r="AC38" s="488">
        <f t="shared" si="0"/>
        <v>10.311828210345862</v>
      </c>
      <c r="AD38" s="156">
        <f t="shared" si="1"/>
        <v>0.95162052601319425</v>
      </c>
    </row>
    <row r="39" spans="1:30" x14ac:dyDescent="0.25">
      <c r="A39" s="528"/>
      <c r="B39" s="522"/>
      <c r="C39" s="341" t="s">
        <v>30</v>
      </c>
      <c r="D39" s="525"/>
      <c r="E39" s="136">
        <v>0.01</v>
      </c>
      <c r="F39" s="137">
        <v>0.01</v>
      </c>
      <c r="G39" s="137">
        <v>0.01</v>
      </c>
      <c r="H39" s="281">
        <v>0.01</v>
      </c>
      <c r="I39" s="282">
        <v>0</v>
      </c>
      <c r="J39" s="141">
        <v>0</v>
      </c>
      <c r="K39" s="137">
        <v>0</v>
      </c>
      <c r="L39" s="137">
        <v>0</v>
      </c>
      <c r="M39" s="137">
        <v>0</v>
      </c>
      <c r="N39" s="281">
        <v>0</v>
      </c>
      <c r="O39" s="282">
        <v>0</v>
      </c>
      <c r="P39" s="141">
        <v>0</v>
      </c>
      <c r="Q39" s="137">
        <v>0</v>
      </c>
      <c r="R39" s="137">
        <v>0</v>
      </c>
      <c r="S39" s="137">
        <v>0</v>
      </c>
      <c r="T39" s="137">
        <v>0</v>
      </c>
      <c r="U39" s="137">
        <v>0</v>
      </c>
      <c r="V39" s="137">
        <v>0.01</v>
      </c>
      <c r="W39" s="137">
        <v>0.01</v>
      </c>
      <c r="X39" s="137">
        <v>0.01</v>
      </c>
      <c r="Y39" s="137">
        <v>0.01</v>
      </c>
      <c r="Z39" s="281">
        <v>0.01</v>
      </c>
      <c r="AA39" s="282">
        <v>0.01</v>
      </c>
      <c r="AB39" s="149">
        <v>0.01</v>
      </c>
      <c r="AC39" s="488">
        <f t="shared" si="0"/>
        <v>0.10999999999999999</v>
      </c>
      <c r="AD39" s="156">
        <f t="shared" si="1"/>
        <v>0.01</v>
      </c>
    </row>
    <row r="40" spans="1:30" s="157" customFormat="1" ht="14.4" thickBot="1" x14ac:dyDescent="0.3">
      <c r="A40" s="528"/>
      <c r="B40" s="523"/>
      <c r="C40" s="348" t="s">
        <v>31</v>
      </c>
      <c r="D40" s="526"/>
      <c r="E40" s="142">
        <v>0</v>
      </c>
      <c r="F40" s="143">
        <v>0</v>
      </c>
      <c r="G40" s="143">
        <v>0</v>
      </c>
      <c r="H40" s="356">
        <v>0</v>
      </c>
      <c r="I40" s="357">
        <v>0</v>
      </c>
      <c r="J40" s="152">
        <v>0</v>
      </c>
      <c r="K40" s="143">
        <v>0</v>
      </c>
      <c r="L40" s="143">
        <v>0</v>
      </c>
      <c r="M40" s="143">
        <v>0</v>
      </c>
      <c r="N40" s="356">
        <v>0</v>
      </c>
      <c r="O40" s="357">
        <v>0</v>
      </c>
      <c r="P40" s="152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356">
        <v>0</v>
      </c>
      <c r="AA40" s="357">
        <v>0</v>
      </c>
      <c r="AB40" s="235">
        <v>0</v>
      </c>
      <c r="AC40" s="488">
        <f t="shared" si="0"/>
        <v>0</v>
      </c>
      <c r="AD40" s="156">
        <f t="shared" si="1"/>
        <v>0</v>
      </c>
    </row>
    <row r="41" spans="1:30" x14ac:dyDescent="0.25">
      <c r="A41" s="528"/>
      <c r="B41" s="521" t="s">
        <v>57</v>
      </c>
      <c r="C41" s="134" t="s">
        <v>38</v>
      </c>
      <c r="D41" s="524" t="s">
        <v>277</v>
      </c>
      <c r="E41" s="135">
        <v>73.426565602864656</v>
      </c>
      <c r="F41" s="151">
        <v>71.395673489064833</v>
      </c>
      <c r="G41" s="151">
        <v>69.269956203775166</v>
      </c>
      <c r="H41" s="349">
        <v>67.648635729036556</v>
      </c>
      <c r="I41" s="350">
        <v>68.085755370604375</v>
      </c>
      <c r="J41" s="147">
        <v>68.085755370604375</v>
      </c>
      <c r="K41" s="151">
        <v>71.575983427984681</v>
      </c>
      <c r="L41" s="151">
        <v>78.599778707003097</v>
      </c>
      <c r="M41" s="151">
        <v>86.976092100382942</v>
      </c>
      <c r="N41" s="349">
        <v>109.86491739078835</v>
      </c>
      <c r="O41" s="350">
        <v>122.3219404659106</v>
      </c>
      <c r="P41" s="147">
        <v>121.66852312888126</v>
      </c>
      <c r="Q41" s="151">
        <v>122.81183601814867</v>
      </c>
      <c r="R41" s="151">
        <v>122.55620957213804</v>
      </c>
      <c r="S41" s="151">
        <v>121.04134288107446</v>
      </c>
      <c r="T41" s="151">
        <v>121.98697837233284</v>
      </c>
      <c r="U41" s="151">
        <v>121.04134288107446</v>
      </c>
      <c r="V41" s="151">
        <v>121.80742732968886</v>
      </c>
      <c r="W41" s="151">
        <v>123.71066838171524</v>
      </c>
      <c r="X41" s="151">
        <v>122.91196035832196</v>
      </c>
      <c r="Y41" s="151">
        <v>117.64948600163122</v>
      </c>
      <c r="Z41" s="349">
        <v>114.82589833759206</v>
      </c>
      <c r="AA41" s="350">
        <v>87.922040761107056</v>
      </c>
      <c r="AB41" s="148">
        <v>75.650839300671535</v>
      </c>
      <c r="AC41" s="488">
        <f t="shared" si="0"/>
        <v>2382.8356071823973</v>
      </c>
      <c r="AD41" s="156">
        <f t="shared" si="1"/>
        <v>123.71066838171524</v>
      </c>
    </row>
    <row r="42" spans="1:30" x14ac:dyDescent="0.25">
      <c r="A42" s="528"/>
      <c r="B42" s="522"/>
      <c r="C42" s="341" t="s">
        <v>30</v>
      </c>
      <c r="D42" s="525"/>
      <c r="E42" s="136">
        <v>0.79</v>
      </c>
      <c r="F42" s="137">
        <v>0.77</v>
      </c>
      <c r="G42" s="137">
        <v>0.75</v>
      </c>
      <c r="H42" s="281">
        <v>0.73</v>
      </c>
      <c r="I42" s="282">
        <v>0.72</v>
      </c>
      <c r="J42" s="141">
        <v>0.72</v>
      </c>
      <c r="K42" s="137">
        <v>0.77</v>
      </c>
      <c r="L42" s="137">
        <v>0.84</v>
      </c>
      <c r="M42" s="137">
        <v>0.92</v>
      </c>
      <c r="N42" s="281">
        <v>1.1599999999999999</v>
      </c>
      <c r="O42" s="282">
        <v>1.29</v>
      </c>
      <c r="P42" s="141">
        <v>1.29</v>
      </c>
      <c r="Q42" s="137">
        <v>1.3</v>
      </c>
      <c r="R42" s="137">
        <v>1.29</v>
      </c>
      <c r="S42" s="137">
        <v>1.28</v>
      </c>
      <c r="T42" s="137">
        <v>1.29</v>
      </c>
      <c r="U42" s="137">
        <v>1.28</v>
      </c>
      <c r="V42" s="137">
        <v>1.28</v>
      </c>
      <c r="W42" s="137">
        <v>1.3</v>
      </c>
      <c r="X42" s="137">
        <v>1.31</v>
      </c>
      <c r="Y42" s="137">
        <v>1.25</v>
      </c>
      <c r="Z42" s="281">
        <v>1.22</v>
      </c>
      <c r="AA42" s="282">
        <v>0.94</v>
      </c>
      <c r="AB42" s="149">
        <v>0.8</v>
      </c>
      <c r="AC42" s="488">
        <f t="shared" si="0"/>
        <v>25.290000000000003</v>
      </c>
      <c r="AD42" s="156">
        <f t="shared" si="1"/>
        <v>1.31</v>
      </c>
    </row>
    <row r="43" spans="1:30" ht="14.4" thickBot="1" x14ac:dyDescent="0.3">
      <c r="A43" s="528"/>
      <c r="B43" s="523"/>
      <c r="C43" s="341" t="s">
        <v>31</v>
      </c>
      <c r="D43" s="526"/>
      <c r="E43" s="136">
        <v>0.19</v>
      </c>
      <c r="F43" s="137">
        <v>0.2</v>
      </c>
      <c r="G43" s="137">
        <v>0.2</v>
      </c>
      <c r="H43" s="281">
        <v>0.2</v>
      </c>
      <c r="I43" s="282">
        <v>0.19</v>
      </c>
      <c r="J43" s="141">
        <v>0.19</v>
      </c>
      <c r="K43" s="137">
        <v>0.19</v>
      </c>
      <c r="L43" s="137">
        <v>0.18</v>
      </c>
      <c r="M43" s="137">
        <v>0.17</v>
      </c>
      <c r="N43" s="281">
        <v>0.13</v>
      </c>
      <c r="O43" s="282">
        <v>0.13</v>
      </c>
      <c r="P43" s="141">
        <v>0.13</v>
      </c>
      <c r="Q43" s="137">
        <v>0.14000000000000001</v>
      </c>
      <c r="R43" s="137">
        <v>0.13</v>
      </c>
      <c r="S43" s="137">
        <v>0.14000000000000001</v>
      </c>
      <c r="T43" s="137">
        <v>0.14000000000000001</v>
      </c>
      <c r="U43" s="137">
        <v>0.14000000000000001</v>
      </c>
      <c r="V43" s="137">
        <v>0.15</v>
      </c>
      <c r="W43" s="137">
        <v>0.15</v>
      </c>
      <c r="X43" s="137">
        <v>0.16</v>
      </c>
      <c r="Y43" s="137">
        <v>0.13</v>
      </c>
      <c r="Z43" s="281">
        <v>0.14000000000000001</v>
      </c>
      <c r="AA43" s="282">
        <v>0.18</v>
      </c>
      <c r="AB43" s="149">
        <v>0.15</v>
      </c>
      <c r="AC43" s="488">
        <f t="shared" si="0"/>
        <v>3.85</v>
      </c>
      <c r="AD43" s="156">
        <f t="shared" si="1"/>
        <v>0.2</v>
      </c>
    </row>
    <row r="44" spans="1:30" x14ac:dyDescent="0.25">
      <c r="A44" s="528"/>
      <c r="B44" s="521" t="s">
        <v>58</v>
      </c>
      <c r="C44" s="134" t="s">
        <v>38</v>
      </c>
      <c r="D44" s="524" t="s">
        <v>53</v>
      </c>
      <c r="E44" s="135">
        <v>4.0895808690203097</v>
      </c>
      <c r="F44" s="151">
        <v>3.801587809157998</v>
      </c>
      <c r="G44" s="151">
        <v>3.6943976642013423</v>
      </c>
      <c r="H44" s="349">
        <v>3.7067745604951545</v>
      </c>
      <c r="I44" s="350">
        <v>3.8771055141594166</v>
      </c>
      <c r="J44" s="147">
        <v>3.6879784159077378</v>
      </c>
      <c r="K44" s="151">
        <v>3.9971003732510919</v>
      </c>
      <c r="L44" s="151">
        <v>4.9592717517513867</v>
      </c>
      <c r="M44" s="151">
        <v>6.5232069075287198</v>
      </c>
      <c r="N44" s="349">
        <v>7.6716019902188428</v>
      </c>
      <c r="O44" s="350">
        <v>8.0599728213972099</v>
      </c>
      <c r="P44" s="147">
        <v>8.0169181906627198</v>
      </c>
      <c r="Q44" s="151">
        <v>8.124475305815988</v>
      </c>
      <c r="R44" s="151">
        <v>8.9304524804503682</v>
      </c>
      <c r="S44" s="151">
        <v>7.8487745774446722</v>
      </c>
      <c r="T44" s="151">
        <v>7.9433381265705112</v>
      </c>
      <c r="U44" s="151">
        <v>7.6596474791929934</v>
      </c>
      <c r="V44" s="151">
        <v>7.2323159977002769</v>
      </c>
      <c r="W44" s="151">
        <v>5.5193990508765269</v>
      </c>
      <c r="X44" s="151">
        <v>4.8789480447578173</v>
      </c>
      <c r="Y44" s="151">
        <v>4.988338206469165</v>
      </c>
      <c r="Z44" s="349">
        <v>4.4236206736613335</v>
      </c>
      <c r="AA44" s="350">
        <v>4.3961020380553535</v>
      </c>
      <c r="AB44" s="148">
        <v>4.0662326124110955</v>
      </c>
      <c r="AC44" s="488">
        <f t="shared" si="0"/>
        <v>138.09714146115803</v>
      </c>
      <c r="AD44" s="156">
        <f t="shared" si="1"/>
        <v>8.9304524804503682</v>
      </c>
    </row>
    <row r="45" spans="1:30" x14ac:dyDescent="0.25">
      <c r="A45" s="528"/>
      <c r="B45" s="522"/>
      <c r="C45" s="341" t="s">
        <v>30</v>
      </c>
      <c r="D45" s="525"/>
      <c r="E45" s="136">
        <v>4.3999999999999997E-2</v>
      </c>
      <c r="F45" s="137">
        <v>4.1000000000000002E-2</v>
      </c>
      <c r="G45" s="137">
        <v>0.04</v>
      </c>
      <c r="H45" s="281">
        <v>0.04</v>
      </c>
      <c r="I45" s="282">
        <v>4.1000000000000002E-2</v>
      </c>
      <c r="J45" s="141">
        <v>3.9E-2</v>
      </c>
      <c r="K45" s="137">
        <v>4.2999999999999997E-2</v>
      </c>
      <c r="L45" s="137">
        <v>5.2999999999999999E-2</v>
      </c>
      <c r="M45" s="137">
        <v>6.9000000000000006E-2</v>
      </c>
      <c r="N45" s="281">
        <v>8.1000000000000003E-2</v>
      </c>
      <c r="O45" s="282">
        <v>8.5000000000000006E-2</v>
      </c>
      <c r="P45" s="141">
        <v>8.5000000000000006E-2</v>
      </c>
      <c r="Q45" s="137">
        <v>8.5999999999999993E-2</v>
      </c>
      <c r="R45" s="137">
        <v>9.4E-2</v>
      </c>
      <c r="S45" s="137">
        <v>8.3000000000000004E-2</v>
      </c>
      <c r="T45" s="137">
        <v>8.4000000000000005E-2</v>
      </c>
      <c r="U45" s="137">
        <v>8.1000000000000003E-2</v>
      </c>
      <c r="V45" s="137">
        <v>7.5999999999999998E-2</v>
      </c>
      <c r="W45" s="137">
        <v>5.8000000000000003E-2</v>
      </c>
      <c r="X45" s="137">
        <v>5.1999999999999998E-2</v>
      </c>
      <c r="Y45" s="137">
        <v>5.2999999999999999E-2</v>
      </c>
      <c r="Z45" s="281">
        <v>4.7E-2</v>
      </c>
      <c r="AA45" s="282">
        <v>4.7E-2</v>
      </c>
      <c r="AB45" s="149">
        <v>4.2999999999999997E-2</v>
      </c>
      <c r="AC45" s="488">
        <f t="shared" si="0"/>
        <v>1.4649999999999999</v>
      </c>
      <c r="AD45" s="156">
        <f t="shared" si="1"/>
        <v>9.4E-2</v>
      </c>
    </row>
    <row r="46" spans="1:30" s="157" customFormat="1" ht="14.4" thickBot="1" x14ac:dyDescent="0.3">
      <c r="A46" s="528"/>
      <c r="B46" s="523"/>
      <c r="C46" s="348" t="s">
        <v>31</v>
      </c>
      <c r="D46" s="526"/>
      <c r="E46" s="224">
        <v>1E-3</v>
      </c>
      <c r="F46" s="225">
        <v>1E-3</v>
      </c>
      <c r="G46" s="225">
        <v>1E-3</v>
      </c>
      <c r="H46" s="358">
        <v>1E-3</v>
      </c>
      <c r="I46" s="359">
        <v>1E-3</v>
      </c>
      <c r="J46" s="360">
        <v>1E-3</v>
      </c>
      <c r="K46" s="225">
        <v>1E-3</v>
      </c>
      <c r="L46" s="225">
        <v>1E-3</v>
      </c>
      <c r="M46" s="225">
        <v>2E-3</v>
      </c>
      <c r="N46" s="358">
        <v>3.0000000000000001E-3</v>
      </c>
      <c r="O46" s="359">
        <v>2E-3</v>
      </c>
      <c r="P46" s="360">
        <v>2E-3</v>
      </c>
      <c r="Q46" s="225">
        <v>2E-3</v>
      </c>
      <c r="R46" s="225">
        <v>2E-3</v>
      </c>
      <c r="S46" s="225">
        <v>2E-3</v>
      </c>
      <c r="T46" s="225">
        <v>2E-3</v>
      </c>
      <c r="U46" s="225">
        <v>1E-3</v>
      </c>
      <c r="V46" s="225">
        <v>2E-3</v>
      </c>
      <c r="W46" s="225">
        <v>2E-3</v>
      </c>
      <c r="X46" s="225">
        <v>1E-3</v>
      </c>
      <c r="Y46" s="225">
        <v>1E-3</v>
      </c>
      <c r="Z46" s="358">
        <v>1E-3</v>
      </c>
      <c r="AA46" s="359">
        <v>1E-3</v>
      </c>
      <c r="AB46" s="360">
        <v>0</v>
      </c>
      <c r="AC46" s="488">
        <f t="shared" si="0"/>
        <v>3.4000000000000016E-2</v>
      </c>
      <c r="AD46" s="156">
        <f t="shared" si="1"/>
        <v>3.0000000000000001E-3</v>
      </c>
    </row>
    <row r="47" spans="1:30" x14ac:dyDescent="0.25">
      <c r="A47" s="528"/>
      <c r="B47" s="521" t="s">
        <v>59</v>
      </c>
      <c r="C47" s="134" t="s">
        <v>38</v>
      </c>
      <c r="D47" s="524" t="s">
        <v>53</v>
      </c>
      <c r="E47" s="135">
        <v>4.7401960072735401</v>
      </c>
      <c r="F47" s="151">
        <v>3.987031116921802</v>
      </c>
      <c r="G47" s="151">
        <v>3.5096777809912751</v>
      </c>
      <c r="H47" s="349">
        <v>3.1507583764208809</v>
      </c>
      <c r="I47" s="350">
        <v>3.1205971211527008</v>
      </c>
      <c r="J47" s="147">
        <v>3.2151606702785402</v>
      </c>
      <c r="K47" s="151">
        <v>3.904144550617346</v>
      </c>
      <c r="L47" s="151">
        <v>4.3978447609870788</v>
      </c>
      <c r="M47" s="151">
        <v>5.0105792188264076</v>
      </c>
      <c r="N47" s="349">
        <v>6.0615126836297026</v>
      </c>
      <c r="O47" s="350">
        <v>6.6376246764447613</v>
      </c>
      <c r="P47" s="147">
        <v>5.7533177603579508</v>
      </c>
      <c r="Q47" s="151">
        <v>6.5184743732709682</v>
      </c>
      <c r="R47" s="151">
        <v>6.8403465807704942</v>
      </c>
      <c r="S47" s="151">
        <v>6.903139086186278</v>
      </c>
      <c r="T47" s="151">
        <v>7.5650839300671535</v>
      </c>
      <c r="U47" s="151">
        <v>7.4705203809413137</v>
      </c>
      <c r="V47" s="151">
        <v>7.422640102902915</v>
      </c>
      <c r="W47" s="151">
        <v>7.5178021555042331</v>
      </c>
      <c r="X47" s="151">
        <v>6.7554665235108242</v>
      </c>
      <c r="Y47" s="151">
        <v>6.7766103936939572</v>
      </c>
      <c r="Z47" s="349">
        <v>7.2472083377004823</v>
      </c>
      <c r="AA47" s="350">
        <v>6.5473860141249958</v>
      </c>
      <c r="AB47" s="148">
        <v>5.1064316527953295</v>
      </c>
      <c r="AC47" s="488">
        <f t="shared" si="0"/>
        <v>136.15955425537092</v>
      </c>
      <c r="AD47" s="156">
        <f t="shared" si="1"/>
        <v>7.5650839300671535</v>
      </c>
    </row>
    <row r="48" spans="1:30" x14ac:dyDescent="0.25">
      <c r="A48" s="528"/>
      <c r="B48" s="522"/>
      <c r="C48" s="341" t="s">
        <v>30</v>
      </c>
      <c r="D48" s="525"/>
      <c r="E48" s="136">
        <v>5.0999999999999997E-2</v>
      </c>
      <c r="F48" s="137">
        <v>4.2999999999999997E-2</v>
      </c>
      <c r="G48" s="137">
        <v>3.7999999999999999E-2</v>
      </c>
      <c r="H48" s="281">
        <v>3.4000000000000002E-2</v>
      </c>
      <c r="I48" s="282">
        <v>3.3000000000000002E-2</v>
      </c>
      <c r="J48" s="141">
        <v>3.4000000000000002E-2</v>
      </c>
      <c r="K48" s="137">
        <v>4.2000000000000003E-2</v>
      </c>
      <c r="L48" s="137">
        <v>4.7E-2</v>
      </c>
      <c r="M48" s="137">
        <v>5.2999999999999999E-2</v>
      </c>
      <c r="N48" s="281">
        <v>6.4000000000000001E-2</v>
      </c>
      <c r="O48" s="282">
        <v>7.0000000000000007E-2</v>
      </c>
      <c r="P48" s="141">
        <v>6.0999999999999999E-2</v>
      </c>
      <c r="Q48" s="137">
        <v>6.9000000000000006E-2</v>
      </c>
      <c r="R48" s="137">
        <v>7.1999999999999995E-2</v>
      </c>
      <c r="S48" s="137">
        <v>7.2999999999999995E-2</v>
      </c>
      <c r="T48" s="137">
        <v>0.08</v>
      </c>
      <c r="U48" s="137">
        <v>7.9000000000000001E-2</v>
      </c>
      <c r="V48" s="137">
        <v>7.8E-2</v>
      </c>
      <c r="W48" s="137">
        <v>7.9000000000000001E-2</v>
      </c>
      <c r="X48" s="137">
        <v>7.1999999999999995E-2</v>
      </c>
      <c r="Y48" s="137">
        <v>7.1999999999999995E-2</v>
      </c>
      <c r="Z48" s="281">
        <v>7.6999999999999999E-2</v>
      </c>
      <c r="AA48" s="282">
        <v>7.0000000000000007E-2</v>
      </c>
      <c r="AB48" s="149">
        <v>5.3999999999999999E-2</v>
      </c>
      <c r="AC48" s="488">
        <f t="shared" si="0"/>
        <v>1.4450000000000001</v>
      </c>
      <c r="AD48" s="156">
        <f t="shared" si="1"/>
        <v>0.08</v>
      </c>
    </row>
    <row r="49" spans="1:30" s="157" customFormat="1" ht="14.4" thickBot="1" x14ac:dyDescent="0.3">
      <c r="A49" s="528"/>
      <c r="B49" s="523"/>
      <c r="C49" s="348" t="s">
        <v>31</v>
      </c>
      <c r="D49" s="526"/>
      <c r="E49" s="142">
        <v>0</v>
      </c>
      <c r="F49" s="143">
        <v>0</v>
      </c>
      <c r="G49" s="143">
        <v>0</v>
      </c>
      <c r="H49" s="356">
        <v>0</v>
      </c>
      <c r="I49" s="357">
        <v>0</v>
      </c>
      <c r="J49" s="152">
        <v>0</v>
      </c>
      <c r="K49" s="143">
        <v>0</v>
      </c>
      <c r="L49" s="143">
        <v>0</v>
      </c>
      <c r="M49" s="143">
        <v>0</v>
      </c>
      <c r="N49" s="356">
        <v>0</v>
      </c>
      <c r="O49" s="357">
        <v>0</v>
      </c>
      <c r="P49" s="152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356">
        <v>0</v>
      </c>
      <c r="AA49" s="357">
        <v>0</v>
      </c>
      <c r="AB49" s="152">
        <v>0</v>
      </c>
      <c r="AC49" s="488">
        <f t="shared" si="0"/>
        <v>0</v>
      </c>
      <c r="AD49" s="156">
        <f t="shared" si="1"/>
        <v>0</v>
      </c>
    </row>
    <row r="50" spans="1:30" x14ac:dyDescent="0.25">
      <c r="A50" s="528"/>
      <c r="B50" s="521" t="s">
        <v>60</v>
      </c>
      <c r="C50" s="134" t="s">
        <v>38</v>
      </c>
      <c r="D50" s="524" t="s">
        <v>61</v>
      </c>
      <c r="E50" s="135">
        <v>9.2945019750461585E-2</v>
      </c>
      <c r="F50" s="151">
        <v>9.2721653881902399E-2</v>
      </c>
      <c r="G50" s="151">
        <v>9.235994160503358E-2</v>
      </c>
      <c r="H50" s="349">
        <v>9.2669364012378866E-2</v>
      </c>
      <c r="I50" s="350">
        <v>9.4563549125839419E-2</v>
      </c>
      <c r="J50" s="147">
        <v>9.4563549125839419E-2</v>
      </c>
      <c r="K50" s="151">
        <v>9.2955822633746327E-2</v>
      </c>
      <c r="L50" s="151">
        <v>9.3571165127384656E-2</v>
      </c>
      <c r="M50" s="151">
        <v>9.4539230543894487E-2</v>
      </c>
      <c r="N50" s="349">
        <v>9.4711135681714104E-2</v>
      </c>
      <c r="O50" s="350">
        <v>9.4823209663496597E-2</v>
      </c>
      <c r="P50" s="147">
        <v>9.4316684596031999E-2</v>
      </c>
      <c r="Q50" s="151">
        <v>9.4470643090883585E-2</v>
      </c>
      <c r="R50" s="151">
        <v>9.5004813621812428E-2</v>
      </c>
      <c r="S50" s="151">
        <v>9.4563549125839419E-2</v>
      </c>
      <c r="T50" s="151">
        <v>9.4563549125839419E-2</v>
      </c>
      <c r="U50" s="151">
        <v>9.4563549125839419E-2</v>
      </c>
      <c r="V50" s="151">
        <v>9.5162052601319422E-2</v>
      </c>
      <c r="W50" s="151">
        <v>9.5162052601319422E-2</v>
      </c>
      <c r="X50" s="151">
        <v>9.3825923937650352E-2</v>
      </c>
      <c r="Y50" s="151">
        <v>9.4119588801304971E-2</v>
      </c>
      <c r="Z50" s="349">
        <v>9.4119588801304971E-2</v>
      </c>
      <c r="AA50" s="350">
        <v>9.3534085916071361E-2</v>
      </c>
      <c r="AB50" s="148">
        <v>9.4563549125839419E-2</v>
      </c>
      <c r="AC50" s="488">
        <f t="shared" si="0"/>
        <v>2.2583932716227473</v>
      </c>
      <c r="AD50" s="156">
        <f t="shared" si="1"/>
        <v>9.5162052601319422E-2</v>
      </c>
    </row>
    <row r="51" spans="1:30" s="157" customFormat="1" x14ac:dyDescent="0.25">
      <c r="A51" s="528"/>
      <c r="B51" s="522"/>
      <c r="C51" s="348" t="s">
        <v>30</v>
      </c>
      <c r="D51" s="525"/>
      <c r="E51" s="136">
        <v>1E-3</v>
      </c>
      <c r="F51" s="137">
        <v>1E-3</v>
      </c>
      <c r="G51" s="137">
        <v>1E-3</v>
      </c>
      <c r="H51" s="281">
        <v>1E-3</v>
      </c>
      <c r="I51" s="282">
        <v>1E-3</v>
      </c>
      <c r="J51" s="141">
        <v>1E-3</v>
      </c>
      <c r="K51" s="137">
        <v>1E-3</v>
      </c>
      <c r="L51" s="137">
        <v>1E-3</v>
      </c>
      <c r="M51" s="137">
        <v>1E-3</v>
      </c>
      <c r="N51" s="281">
        <v>1E-3</v>
      </c>
      <c r="O51" s="282">
        <v>1E-3</v>
      </c>
      <c r="P51" s="141">
        <v>1E-3</v>
      </c>
      <c r="Q51" s="137">
        <v>1E-3</v>
      </c>
      <c r="R51" s="137">
        <v>1E-3</v>
      </c>
      <c r="S51" s="137">
        <v>1E-3</v>
      </c>
      <c r="T51" s="137">
        <v>1E-3</v>
      </c>
      <c r="U51" s="137">
        <v>1E-3</v>
      </c>
      <c r="V51" s="137">
        <v>1E-3</v>
      </c>
      <c r="W51" s="137">
        <v>1E-3</v>
      </c>
      <c r="X51" s="137">
        <v>1E-3</v>
      </c>
      <c r="Y51" s="137">
        <v>1E-3</v>
      </c>
      <c r="Z51" s="281">
        <v>1E-3</v>
      </c>
      <c r="AA51" s="282">
        <v>1E-3</v>
      </c>
      <c r="AB51" s="149">
        <v>1E-3</v>
      </c>
      <c r="AC51" s="488">
        <f t="shared" si="0"/>
        <v>2.4000000000000014E-2</v>
      </c>
      <c r="AD51" s="156">
        <f t="shared" si="1"/>
        <v>1E-3</v>
      </c>
    </row>
    <row r="52" spans="1:30" s="157" customFormat="1" ht="14.4" thickBot="1" x14ac:dyDescent="0.3">
      <c r="A52" s="528"/>
      <c r="B52" s="523"/>
      <c r="C52" s="348" t="s">
        <v>31</v>
      </c>
      <c r="D52" s="526"/>
      <c r="E52" s="142">
        <v>0</v>
      </c>
      <c r="F52" s="143">
        <v>0</v>
      </c>
      <c r="G52" s="143">
        <v>0</v>
      </c>
      <c r="H52" s="356">
        <v>0</v>
      </c>
      <c r="I52" s="357">
        <v>0</v>
      </c>
      <c r="J52" s="152">
        <v>0</v>
      </c>
      <c r="K52" s="143">
        <v>0</v>
      </c>
      <c r="L52" s="143">
        <v>0</v>
      </c>
      <c r="M52" s="143">
        <v>0</v>
      </c>
      <c r="N52" s="356">
        <v>0</v>
      </c>
      <c r="O52" s="357">
        <v>0</v>
      </c>
      <c r="P52" s="152">
        <v>0</v>
      </c>
      <c r="Q52" s="143">
        <v>0</v>
      </c>
      <c r="R52" s="143">
        <v>0</v>
      </c>
      <c r="S52" s="143">
        <v>0</v>
      </c>
      <c r="T52" s="143">
        <v>0</v>
      </c>
      <c r="U52" s="143">
        <v>0</v>
      </c>
      <c r="V52" s="143">
        <v>0</v>
      </c>
      <c r="W52" s="143">
        <v>0</v>
      </c>
      <c r="X52" s="143">
        <v>0</v>
      </c>
      <c r="Y52" s="143">
        <v>0</v>
      </c>
      <c r="Z52" s="356">
        <v>0</v>
      </c>
      <c r="AA52" s="357">
        <v>0</v>
      </c>
      <c r="AB52" s="235">
        <v>0</v>
      </c>
      <c r="AC52" s="488">
        <f t="shared" si="0"/>
        <v>0</v>
      </c>
      <c r="AD52" s="156">
        <f t="shared" si="1"/>
        <v>0</v>
      </c>
    </row>
    <row r="53" spans="1:30" s="158" customFormat="1" ht="15.6" x14ac:dyDescent="0.25">
      <c r="A53" s="528"/>
      <c r="B53" s="521" t="s">
        <v>62</v>
      </c>
      <c r="C53" s="138" t="s">
        <v>38</v>
      </c>
      <c r="D53" s="524" t="s">
        <v>53</v>
      </c>
      <c r="E53" s="221">
        <v>1.8589003950092321E-2</v>
      </c>
      <c r="F53" s="221">
        <v>1.8544330776380482E-2</v>
      </c>
      <c r="G53" s="221">
        <v>0</v>
      </c>
      <c r="H53" s="361">
        <v>1.853387280247577E-2</v>
      </c>
      <c r="I53" s="362">
        <v>1.8912709825167885E-2</v>
      </c>
      <c r="J53" s="363">
        <v>0</v>
      </c>
      <c r="K53" s="221">
        <v>1.859116452674927E-2</v>
      </c>
      <c r="L53" s="221">
        <v>0</v>
      </c>
      <c r="M53" s="221">
        <v>1.8907846108778898E-2</v>
      </c>
      <c r="N53" s="361">
        <v>1.8942227136342818E-2</v>
      </c>
      <c r="O53" s="362">
        <v>0</v>
      </c>
      <c r="P53" s="363">
        <v>1.88633369192064E-2</v>
      </c>
      <c r="Q53" s="221">
        <v>1.8894128618176718E-2</v>
      </c>
      <c r="R53" s="221">
        <v>1.9000962724362486E-2</v>
      </c>
      <c r="S53" s="221">
        <v>0</v>
      </c>
      <c r="T53" s="221">
        <v>1.8912709825167885E-2</v>
      </c>
      <c r="U53" s="221">
        <v>1.8912709825167885E-2</v>
      </c>
      <c r="V53" s="221">
        <v>0</v>
      </c>
      <c r="W53" s="221">
        <v>1.9032410520263884E-2</v>
      </c>
      <c r="X53" s="221">
        <v>1.8765184787530073E-2</v>
      </c>
      <c r="Y53" s="221">
        <v>0</v>
      </c>
      <c r="Z53" s="361">
        <v>1.8823917760260996E-2</v>
      </c>
      <c r="AA53" s="362">
        <v>1.8706817183214271E-2</v>
      </c>
      <c r="AB53" s="363">
        <v>0</v>
      </c>
      <c r="AC53" s="488">
        <f t="shared" si="0"/>
        <v>0.30093333328933802</v>
      </c>
      <c r="AD53" s="156">
        <f t="shared" si="1"/>
        <v>1.9032410520263884E-2</v>
      </c>
    </row>
    <row r="54" spans="1:30" ht="15.6" x14ac:dyDescent="0.25">
      <c r="A54" s="528"/>
      <c r="B54" s="522"/>
      <c r="C54" s="341" t="s">
        <v>30</v>
      </c>
      <c r="D54" s="525"/>
      <c r="E54" s="226">
        <v>2.0000000000000001E-4</v>
      </c>
      <c r="F54" s="227">
        <v>2.0000000000000001E-4</v>
      </c>
      <c r="G54" s="227">
        <v>0</v>
      </c>
      <c r="H54" s="364">
        <v>2.0000000000000001E-4</v>
      </c>
      <c r="I54" s="365">
        <v>2.0000000000000001E-4</v>
      </c>
      <c r="J54" s="366">
        <v>0</v>
      </c>
      <c r="K54" s="227">
        <v>2.0000000000000001E-4</v>
      </c>
      <c r="L54" s="227">
        <v>0</v>
      </c>
      <c r="M54" s="227">
        <v>2.0000000000000001E-4</v>
      </c>
      <c r="N54" s="364">
        <v>2.0000000000000001E-4</v>
      </c>
      <c r="O54" s="365">
        <v>0</v>
      </c>
      <c r="P54" s="366">
        <v>2.0000000000000001E-4</v>
      </c>
      <c r="Q54" s="227">
        <v>2.0000000000000001E-4</v>
      </c>
      <c r="R54" s="227">
        <v>2.0000000000000001E-4</v>
      </c>
      <c r="S54" s="227">
        <v>0</v>
      </c>
      <c r="T54" s="227">
        <v>2.0000000000000001E-4</v>
      </c>
      <c r="U54" s="227">
        <v>2.0000000000000001E-4</v>
      </c>
      <c r="V54" s="227">
        <v>0</v>
      </c>
      <c r="W54" s="227">
        <v>2.0000000000000001E-4</v>
      </c>
      <c r="X54" s="227">
        <v>2.0000000000000001E-4</v>
      </c>
      <c r="Y54" s="227">
        <v>0</v>
      </c>
      <c r="Z54" s="364">
        <v>2.0000000000000001E-4</v>
      </c>
      <c r="AA54" s="365">
        <v>2.0000000000000001E-4</v>
      </c>
      <c r="AB54" s="367">
        <v>0</v>
      </c>
      <c r="AC54" s="488">
        <f t="shared" si="0"/>
        <v>3.200000000000001E-3</v>
      </c>
      <c r="AD54" s="156">
        <f t="shared" si="1"/>
        <v>2.0000000000000001E-4</v>
      </c>
    </row>
    <row r="55" spans="1:30" s="157" customFormat="1" ht="14.4" thickBot="1" x14ac:dyDescent="0.3">
      <c r="A55" s="528"/>
      <c r="B55" s="523"/>
      <c r="C55" s="348" t="s">
        <v>31</v>
      </c>
      <c r="D55" s="526"/>
      <c r="E55" s="142">
        <v>0</v>
      </c>
      <c r="F55" s="143">
        <v>0</v>
      </c>
      <c r="G55" s="143">
        <v>0</v>
      </c>
      <c r="H55" s="356">
        <v>0</v>
      </c>
      <c r="I55" s="357">
        <v>0</v>
      </c>
      <c r="J55" s="152">
        <v>0</v>
      </c>
      <c r="K55" s="143">
        <v>0</v>
      </c>
      <c r="L55" s="143">
        <v>0</v>
      </c>
      <c r="M55" s="143">
        <v>0</v>
      </c>
      <c r="N55" s="356">
        <v>0</v>
      </c>
      <c r="O55" s="357">
        <v>0</v>
      </c>
      <c r="P55" s="152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0</v>
      </c>
      <c r="Z55" s="356">
        <v>0</v>
      </c>
      <c r="AA55" s="357">
        <v>0</v>
      </c>
      <c r="AB55" s="235">
        <v>0</v>
      </c>
      <c r="AC55" s="488">
        <f t="shared" si="0"/>
        <v>0</v>
      </c>
      <c r="AD55" s="156">
        <f t="shared" si="1"/>
        <v>0</v>
      </c>
    </row>
    <row r="56" spans="1:30" x14ac:dyDescent="0.25">
      <c r="A56" s="528"/>
      <c r="B56" s="521" t="s">
        <v>63</v>
      </c>
      <c r="C56" s="134" t="s">
        <v>38</v>
      </c>
      <c r="D56" s="524" t="s">
        <v>64</v>
      </c>
      <c r="E56" s="135">
        <v>1.9518454147596933</v>
      </c>
      <c r="F56" s="151">
        <v>1.9471547315199502</v>
      </c>
      <c r="G56" s="151">
        <v>1.8471988321006712</v>
      </c>
      <c r="H56" s="349">
        <v>1.9460566442599561</v>
      </c>
      <c r="I56" s="350">
        <v>1.8912709825167884</v>
      </c>
      <c r="J56" s="147">
        <v>1.7967074333909487</v>
      </c>
      <c r="K56" s="151">
        <v>2.0450280979424194</v>
      </c>
      <c r="L56" s="151">
        <v>3.1814196143310784</v>
      </c>
      <c r="M56" s="151">
        <v>4.9160399882825123</v>
      </c>
      <c r="N56" s="349">
        <v>7.6716019902188428</v>
      </c>
      <c r="O56" s="350">
        <v>8.8185584987051815</v>
      </c>
      <c r="P56" s="147">
        <v>8.4885016136428799</v>
      </c>
      <c r="Q56" s="151">
        <v>8.4078872350886407</v>
      </c>
      <c r="R56" s="151">
        <v>8.8354476668285553</v>
      </c>
      <c r="S56" s="151">
        <v>9.0781007160805842</v>
      </c>
      <c r="T56" s="151">
        <v>8.6998465195772265</v>
      </c>
      <c r="U56" s="151">
        <v>6.8085755370604382</v>
      </c>
      <c r="V56" s="151">
        <v>5.043588787869929</v>
      </c>
      <c r="W56" s="151">
        <v>3.33067184104618</v>
      </c>
      <c r="X56" s="151">
        <v>2.8147777181295099</v>
      </c>
      <c r="Y56" s="151">
        <v>2.5412288976352344</v>
      </c>
      <c r="Z56" s="349">
        <v>2.2588701312313195</v>
      </c>
      <c r="AA56" s="350">
        <v>2.0577498901535698</v>
      </c>
      <c r="AB56" s="148">
        <v>1.8912709825167884</v>
      </c>
      <c r="AC56" s="488">
        <f t="shared" si="0"/>
        <v>108.2693997648889</v>
      </c>
      <c r="AD56" s="156">
        <f t="shared" si="1"/>
        <v>9.0781007160805842</v>
      </c>
    </row>
    <row r="57" spans="1:30" x14ac:dyDescent="0.25">
      <c r="A57" s="528"/>
      <c r="B57" s="522"/>
      <c r="C57" s="341" t="s">
        <v>30</v>
      </c>
      <c r="D57" s="525"/>
      <c r="E57" s="136">
        <v>2.1000000000000001E-2</v>
      </c>
      <c r="F57" s="137">
        <v>2.1000000000000001E-2</v>
      </c>
      <c r="G57" s="137">
        <v>0.02</v>
      </c>
      <c r="H57" s="281">
        <v>2.1000000000000001E-2</v>
      </c>
      <c r="I57" s="282">
        <v>0.02</v>
      </c>
      <c r="J57" s="141">
        <v>1.9E-2</v>
      </c>
      <c r="K57" s="137">
        <v>2.1999999999999999E-2</v>
      </c>
      <c r="L57" s="137">
        <v>3.4000000000000002E-2</v>
      </c>
      <c r="M57" s="137">
        <v>5.1999999999999998E-2</v>
      </c>
      <c r="N57" s="281">
        <v>8.1000000000000003E-2</v>
      </c>
      <c r="O57" s="282">
        <v>9.2999999999999999E-2</v>
      </c>
      <c r="P57" s="141">
        <v>0.09</v>
      </c>
      <c r="Q57" s="137">
        <v>8.8999999999999996E-2</v>
      </c>
      <c r="R57" s="137">
        <v>9.2999999999999999E-2</v>
      </c>
      <c r="S57" s="137">
        <v>9.6000000000000002E-2</v>
      </c>
      <c r="T57" s="137">
        <v>9.1999999999999998E-2</v>
      </c>
      <c r="U57" s="137">
        <v>7.1999999999999995E-2</v>
      </c>
      <c r="V57" s="137">
        <v>5.2999999999999999E-2</v>
      </c>
      <c r="W57" s="137">
        <v>3.5000000000000003E-2</v>
      </c>
      <c r="X57" s="137">
        <v>0.03</v>
      </c>
      <c r="Y57" s="137">
        <v>2.7E-2</v>
      </c>
      <c r="Z57" s="281">
        <v>2.4E-2</v>
      </c>
      <c r="AA57" s="282">
        <v>2.1999999999999999E-2</v>
      </c>
      <c r="AB57" s="149">
        <v>0.02</v>
      </c>
      <c r="AC57" s="488">
        <f t="shared" si="0"/>
        <v>1.1469999999999998</v>
      </c>
      <c r="AD57" s="156">
        <f t="shared" si="1"/>
        <v>9.6000000000000002E-2</v>
      </c>
    </row>
    <row r="58" spans="1:30" ht="14.4" thickBot="1" x14ac:dyDescent="0.3">
      <c r="A58" s="528"/>
      <c r="B58" s="523"/>
      <c r="C58" s="341" t="s">
        <v>31</v>
      </c>
      <c r="D58" s="526"/>
      <c r="E58" s="136">
        <v>6.0000000000000001E-3</v>
      </c>
      <c r="F58" s="137">
        <v>5.0000000000000001E-3</v>
      </c>
      <c r="G58" s="137">
        <v>3.0000000000000001E-3</v>
      </c>
      <c r="H58" s="281">
        <v>5.0000000000000001E-3</v>
      </c>
      <c r="I58" s="282">
        <v>3.0000000000000001E-3</v>
      </c>
      <c r="J58" s="141">
        <v>4.0000000000000001E-3</v>
      </c>
      <c r="K58" s="137">
        <v>3.0000000000000001E-3</v>
      </c>
      <c r="L58" s="137">
        <v>8.0000000000000002E-3</v>
      </c>
      <c r="M58" s="137">
        <v>7.0000000000000001E-3</v>
      </c>
      <c r="N58" s="281">
        <v>2.1000000000000001E-2</v>
      </c>
      <c r="O58" s="282">
        <v>0.03</v>
      </c>
      <c r="P58" s="141">
        <v>2.5999999999999999E-2</v>
      </c>
      <c r="Q58" s="137">
        <v>2.1999999999999999E-2</v>
      </c>
      <c r="R58" s="137">
        <v>2.5000000000000001E-2</v>
      </c>
      <c r="S58" s="137">
        <v>2.7E-2</v>
      </c>
      <c r="T58" s="137">
        <v>2.9000000000000001E-2</v>
      </c>
      <c r="U58" s="137">
        <v>2.1999999999999999E-2</v>
      </c>
      <c r="V58" s="137">
        <v>1.7000000000000001E-2</v>
      </c>
      <c r="W58" s="137">
        <v>0.01</v>
      </c>
      <c r="X58" s="137">
        <v>0.01</v>
      </c>
      <c r="Y58" s="137">
        <v>7.0000000000000001E-3</v>
      </c>
      <c r="Z58" s="281">
        <v>7.0000000000000001E-3</v>
      </c>
      <c r="AA58" s="282">
        <v>4.0000000000000001E-3</v>
      </c>
      <c r="AB58" s="149">
        <v>2E-3</v>
      </c>
      <c r="AC58" s="488">
        <f t="shared" si="0"/>
        <v>0.30299999999999999</v>
      </c>
      <c r="AD58" s="156">
        <f t="shared" si="1"/>
        <v>0.03</v>
      </c>
    </row>
    <row r="59" spans="1:30" x14ac:dyDescent="0.25">
      <c r="A59" s="528"/>
      <c r="B59" s="521" t="s">
        <v>65</v>
      </c>
      <c r="C59" s="134" t="s">
        <v>38</v>
      </c>
      <c r="D59" s="524" t="s">
        <v>66</v>
      </c>
      <c r="E59" s="135">
        <v>659.90964022827711</v>
      </c>
      <c r="F59" s="151">
        <v>561.89322252432828</v>
      </c>
      <c r="G59" s="151">
        <v>473.80650043382218</v>
      </c>
      <c r="H59" s="349">
        <v>444.81294725941842</v>
      </c>
      <c r="I59" s="350">
        <v>434.04669048760292</v>
      </c>
      <c r="J59" s="147">
        <v>419.86215811872694</v>
      </c>
      <c r="K59" s="151">
        <v>296.52907420165076</v>
      </c>
      <c r="L59" s="151">
        <v>330.30621289966774</v>
      </c>
      <c r="M59" s="151">
        <v>398.0101605897957</v>
      </c>
      <c r="N59" s="349">
        <v>415.78188564272489</v>
      </c>
      <c r="O59" s="350">
        <v>452.30671009487867</v>
      </c>
      <c r="P59" s="147">
        <v>533.832434813541</v>
      </c>
      <c r="Q59" s="151">
        <v>693.41452028708545</v>
      </c>
      <c r="R59" s="151">
        <v>766.68884592802635</v>
      </c>
      <c r="S59" s="151">
        <v>650.59721798577516</v>
      </c>
      <c r="T59" s="151">
        <v>643.03213405570807</v>
      </c>
      <c r="U59" s="151">
        <v>664.78175035465108</v>
      </c>
      <c r="V59" s="151">
        <v>757.4899387065027</v>
      </c>
      <c r="W59" s="151">
        <v>853.6036118338352</v>
      </c>
      <c r="X59" s="151">
        <v>916.67927687084364</v>
      </c>
      <c r="Y59" s="151">
        <v>1123.7878902875814</v>
      </c>
      <c r="Z59" s="349">
        <v>1231.0842215210691</v>
      </c>
      <c r="AA59" s="350">
        <v>1218.7491394864096</v>
      </c>
      <c r="AB59" s="148">
        <v>1110.1760667373549</v>
      </c>
      <c r="AC59" s="488">
        <f t="shared" si="0"/>
        <v>16051.182251349281</v>
      </c>
      <c r="AD59" s="156">
        <f t="shared" si="1"/>
        <v>1231.0842215210691</v>
      </c>
    </row>
    <row r="60" spans="1:30" x14ac:dyDescent="0.25">
      <c r="A60" s="528"/>
      <c r="B60" s="522"/>
      <c r="C60" s="341" t="s">
        <v>30</v>
      </c>
      <c r="D60" s="525"/>
      <c r="E60" s="136">
        <v>0.71</v>
      </c>
      <c r="F60" s="137">
        <v>0.60599999999999998</v>
      </c>
      <c r="G60" s="137">
        <v>0.51300000000000001</v>
      </c>
      <c r="H60" s="281">
        <v>0.48</v>
      </c>
      <c r="I60" s="282">
        <v>0.45900000000000002</v>
      </c>
      <c r="J60" s="141">
        <v>0.44400000000000001</v>
      </c>
      <c r="K60" s="137">
        <v>0.31900000000000001</v>
      </c>
      <c r="L60" s="137">
        <v>0.35299999999999998</v>
      </c>
      <c r="M60" s="137">
        <v>0.42099999999999999</v>
      </c>
      <c r="N60" s="281">
        <v>0.439</v>
      </c>
      <c r="O60" s="282">
        <v>0.47699999999999998</v>
      </c>
      <c r="P60" s="141">
        <v>0.56599999999999995</v>
      </c>
      <c r="Q60" s="137">
        <v>0.73399999999999999</v>
      </c>
      <c r="R60" s="137">
        <v>0.80700000000000005</v>
      </c>
      <c r="S60" s="137">
        <v>0.68799999999999994</v>
      </c>
      <c r="T60" s="137">
        <v>0.68</v>
      </c>
      <c r="U60" s="137">
        <v>0.70299999999999996</v>
      </c>
      <c r="V60" s="137">
        <v>0.79600000000000004</v>
      </c>
      <c r="W60" s="137">
        <v>0.89700000000000002</v>
      </c>
      <c r="X60" s="137">
        <v>0.97699999999999998</v>
      </c>
      <c r="Y60" s="137">
        <v>1.194</v>
      </c>
      <c r="Z60" s="281">
        <v>1.3080000000000001</v>
      </c>
      <c r="AA60" s="282">
        <v>1.3029999999999999</v>
      </c>
      <c r="AB60" s="149">
        <v>1.1739999999999999</v>
      </c>
      <c r="AC60" s="488">
        <f t="shared" si="0"/>
        <v>17.047999999999998</v>
      </c>
      <c r="AD60" s="156">
        <f t="shared" si="1"/>
        <v>1.3080000000000001</v>
      </c>
    </row>
    <row r="61" spans="1:30" ht="14.4" thickBot="1" x14ac:dyDescent="0.3">
      <c r="A61" s="528"/>
      <c r="B61" s="523"/>
      <c r="C61" s="341" t="s">
        <v>31</v>
      </c>
      <c r="D61" s="526"/>
      <c r="E61" s="136">
        <v>0.28299999999999997</v>
      </c>
      <c r="F61" s="137">
        <v>0.28699999999999998</v>
      </c>
      <c r="G61" s="137">
        <v>0.27400000000000002</v>
      </c>
      <c r="H61" s="281">
        <v>0.27300000000000002</v>
      </c>
      <c r="I61" s="282">
        <v>0.27900000000000003</v>
      </c>
      <c r="J61" s="141">
        <v>0.27400000000000002</v>
      </c>
      <c r="K61" s="137">
        <v>0.28499999999999998</v>
      </c>
      <c r="L61" s="137">
        <v>0.35199999999999998</v>
      </c>
      <c r="M61" s="137">
        <v>0.47799999999999998</v>
      </c>
      <c r="N61" s="281">
        <v>0.51700000000000002</v>
      </c>
      <c r="O61" s="282">
        <v>0.48499999999999999</v>
      </c>
      <c r="P61" s="141">
        <v>0.65100000000000002</v>
      </c>
      <c r="Q61" s="137">
        <v>0.56699999999999995</v>
      </c>
      <c r="R61" s="137">
        <v>0.72</v>
      </c>
      <c r="S61" s="137">
        <v>0.45600000000000002</v>
      </c>
      <c r="T61" s="137">
        <v>0.34499999999999997</v>
      </c>
      <c r="U61" s="137">
        <v>0.27400000000000002</v>
      </c>
      <c r="V61" s="137">
        <v>0.28699999999999998</v>
      </c>
      <c r="W61" s="137">
        <v>0.29699999999999999</v>
      </c>
      <c r="X61" s="137">
        <v>0.247</v>
      </c>
      <c r="Y61" s="137">
        <v>0.32300000000000001</v>
      </c>
      <c r="Z61" s="281">
        <v>0.35099999999999998</v>
      </c>
      <c r="AA61" s="282">
        <v>0.36399999999999999</v>
      </c>
      <c r="AB61" s="149">
        <v>0.307</v>
      </c>
      <c r="AC61" s="488">
        <f t="shared" si="0"/>
        <v>8.9760000000000009</v>
      </c>
      <c r="AD61" s="156">
        <f t="shared" si="1"/>
        <v>0.72</v>
      </c>
    </row>
    <row r="62" spans="1:30" x14ac:dyDescent="0.25">
      <c r="A62" s="528"/>
      <c r="B62" s="521" t="s">
        <v>67</v>
      </c>
      <c r="C62" s="134" t="s">
        <v>38</v>
      </c>
      <c r="D62" s="524" t="s">
        <v>68</v>
      </c>
      <c r="E62" s="135">
        <v>5.5767011850276953</v>
      </c>
      <c r="F62" s="151">
        <v>5.006969309622729</v>
      </c>
      <c r="G62" s="151">
        <v>4.3409172554365769</v>
      </c>
      <c r="H62" s="349">
        <v>4.1701213805570481</v>
      </c>
      <c r="I62" s="350">
        <v>4.2553597106627734</v>
      </c>
      <c r="J62" s="147">
        <v>4.3499232597886133</v>
      </c>
      <c r="K62" s="151">
        <v>5.7632610032922722</v>
      </c>
      <c r="L62" s="151">
        <v>6.6435527240443095</v>
      </c>
      <c r="M62" s="151">
        <v>7.1849815213359811</v>
      </c>
      <c r="N62" s="349">
        <v>7.0086240404468434</v>
      </c>
      <c r="O62" s="350">
        <v>7.3013871440892357</v>
      </c>
      <c r="P62" s="147">
        <v>7.6396514522785921</v>
      </c>
      <c r="Q62" s="151">
        <v>7.7465927334524549</v>
      </c>
      <c r="R62" s="151">
        <v>8.3604235987194944</v>
      </c>
      <c r="S62" s="151">
        <v>8.2270287739480299</v>
      </c>
      <c r="T62" s="151">
        <v>8.9835371669547452</v>
      </c>
      <c r="U62" s="151">
        <v>8.4161558721997078</v>
      </c>
      <c r="V62" s="151">
        <v>8.945232944524026</v>
      </c>
      <c r="W62" s="151">
        <v>9.2307191023279831</v>
      </c>
      <c r="X62" s="151">
        <v>10.320851633141539</v>
      </c>
      <c r="Y62" s="151">
        <v>11.011991889752682</v>
      </c>
      <c r="Z62" s="349">
        <v>11.200231067355292</v>
      </c>
      <c r="AA62" s="350">
        <v>9.2598745056910641</v>
      </c>
      <c r="AB62" s="148">
        <v>7.092266184437956</v>
      </c>
      <c r="AC62" s="488">
        <f t="shared" si="0"/>
        <v>178.03635545908767</v>
      </c>
      <c r="AD62" s="156">
        <f t="shared" si="1"/>
        <v>11.200231067355292</v>
      </c>
    </row>
    <row r="63" spans="1:30" x14ac:dyDescent="0.25">
      <c r="A63" s="528"/>
      <c r="B63" s="522"/>
      <c r="C63" s="341" t="s">
        <v>30</v>
      </c>
      <c r="D63" s="525"/>
      <c r="E63" s="136">
        <v>0.06</v>
      </c>
      <c r="F63" s="137">
        <v>5.3999999999999999E-2</v>
      </c>
      <c r="G63" s="137">
        <v>4.7E-2</v>
      </c>
      <c r="H63" s="281">
        <v>4.4999999999999998E-2</v>
      </c>
      <c r="I63" s="282">
        <v>4.4999999999999998E-2</v>
      </c>
      <c r="J63" s="141">
        <v>4.5999999999999999E-2</v>
      </c>
      <c r="K63" s="137">
        <v>6.2E-2</v>
      </c>
      <c r="L63" s="137">
        <v>7.0999999999999994E-2</v>
      </c>
      <c r="M63" s="137">
        <v>7.5999999999999998E-2</v>
      </c>
      <c r="N63" s="281">
        <v>7.3999999999999996E-2</v>
      </c>
      <c r="O63" s="282">
        <v>7.6999999999999999E-2</v>
      </c>
      <c r="P63" s="141">
        <v>8.1000000000000003E-2</v>
      </c>
      <c r="Q63" s="137">
        <v>8.2000000000000003E-2</v>
      </c>
      <c r="R63" s="137">
        <v>8.7999999999999995E-2</v>
      </c>
      <c r="S63" s="137">
        <v>8.6999999999999994E-2</v>
      </c>
      <c r="T63" s="137">
        <v>9.5000000000000001E-2</v>
      </c>
      <c r="U63" s="137">
        <v>8.8999999999999996E-2</v>
      </c>
      <c r="V63" s="137">
        <v>9.4E-2</v>
      </c>
      <c r="W63" s="137">
        <v>9.7000000000000003E-2</v>
      </c>
      <c r="X63" s="137">
        <v>0.11</v>
      </c>
      <c r="Y63" s="137">
        <v>0.11700000000000001</v>
      </c>
      <c r="Z63" s="281">
        <v>0.11899999999999999</v>
      </c>
      <c r="AA63" s="282">
        <v>9.9000000000000005E-2</v>
      </c>
      <c r="AB63" s="149">
        <v>7.4999999999999997E-2</v>
      </c>
      <c r="AC63" s="488">
        <f t="shared" si="0"/>
        <v>1.8899999999999997</v>
      </c>
      <c r="AD63" s="156">
        <f t="shared" si="1"/>
        <v>0.11899999999999999</v>
      </c>
    </row>
    <row r="64" spans="1:30" s="157" customFormat="1" ht="14.4" thickBot="1" x14ac:dyDescent="0.3">
      <c r="A64" s="529"/>
      <c r="B64" s="523"/>
      <c r="C64" s="368" t="s">
        <v>31</v>
      </c>
      <c r="D64" s="526"/>
      <c r="E64" s="126">
        <v>5.0000000000000001E-3</v>
      </c>
      <c r="F64" s="129">
        <v>4.0000000000000001E-3</v>
      </c>
      <c r="G64" s="129">
        <v>1E-3</v>
      </c>
      <c r="H64" s="283">
        <v>3.0000000000000001E-3</v>
      </c>
      <c r="I64" s="284">
        <v>3.0000000000000001E-3</v>
      </c>
      <c r="J64" s="153">
        <v>1E-3</v>
      </c>
      <c r="K64" s="129">
        <v>1E-3</v>
      </c>
      <c r="L64" s="129">
        <v>0</v>
      </c>
      <c r="M64" s="129">
        <v>0</v>
      </c>
      <c r="N64" s="283">
        <v>0</v>
      </c>
      <c r="O64" s="284">
        <v>0</v>
      </c>
      <c r="P64" s="153">
        <v>0</v>
      </c>
      <c r="Q64" s="129">
        <v>0</v>
      </c>
      <c r="R64" s="129">
        <v>0</v>
      </c>
      <c r="S64" s="129">
        <v>0</v>
      </c>
      <c r="T64" s="129">
        <v>1E-3</v>
      </c>
      <c r="U64" s="129">
        <v>1E-3</v>
      </c>
      <c r="V64" s="129">
        <v>1E-3</v>
      </c>
      <c r="W64" s="129">
        <v>0</v>
      </c>
      <c r="X64" s="129">
        <v>1E-3</v>
      </c>
      <c r="Y64" s="129">
        <v>2E-3</v>
      </c>
      <c r="Z64" s="283">
        <v>0</v>
      </c>
      <c r="AA64" s="284">
        <v>2E-3</v>
      </c>
      <c r="AB64" s="153">
        <v>0</v>
      </c>
      <c r="AC64" s="488">
        <f t="shared" si="0"/>
        <v>2.6000000000000009E-2</v>
      </c>
      <c r="AD64" s="156">
        <f t="shared" si="1"/>
        <v>5.0000000000000001E-3</v>
      </c>
    </row>
    <row r="65" spans="1:33" s="375" customFormat="1" ht="15.6" x14ac:dyDescent="0.3">
      <c r="A65" s="527" t="s">
        <v>69</v>
      </c>
      <c r="B65" s="521" t="s">
        <v>70</v>
      </c>
      <c r="C65" s="369" t="s">
        <v>38</v>
      </c>
      <c r="D65" s="531" t="s">
        <v>278</v>
      </c>
      <c r="E65" s="370">
        <v>630</v>
      </c>
      <c r="F65" s="371">
        <v>629</v>
      </c>
      <c r="G65" s="371">
        <v>600</v>
      </c>
      <c r="H65" s="372">
        <v>574</v>
      </c>
      <c r="I65" s="373">
        <v>582.83300791358943</v>
      </c>
      <c r="J65" s="374">
        <v>587.43756377893556</v>
      </c>
      <c r="K65" s="371">
        <v>643.51451110257096</v>
      </c>
      <c r="L65" s="371">
        <v>769.09109851691983</v>
      </c>
      <c r="M65" s="371">
        <v>882.49234117009098</v>
      </c>
      <c r="N65" s="372">
        <v>958.68843636753934</v>
      </c>
      <c r="O65" s="373">
        <v>1021.9114701220868</v>
      </c>
      <c r="P65" s="374">
        <v>1006.3151843301898</v>
      </c>
      <c r="Q65" s="371">
        <v>1022.4122776283856</v>
      </c>
      <c r="R65" s="371">
        <v>994.00453899219815</v>
      </c>
      <c r="S65" s="371">
        <v>987.50137840673096</v>
      </c>
      <c r="T65" s="371">
        <v>979.39208675882105</v>
      </c>
      <c r="U65" s="371">
        <v>960.00672845019255</v>
      </c>
      <c r="V65" s="371">
        <v>930.93167210568151</v>
      </c>
      <c r="W65" s="371">
        <v>892.55327516221519</v>
      </c>
      <c r="X65" s="371">
        <v>861.3431559317271</v>
      </c>
      <c r="Y65" s="371">
        <v>862.58356066826434</v>
      </c>
      <c r="Z65" s="372">
        <v>852.01598194483449</v>
      </c>
      <c r="AA65" s="373">
        <v>816.51371631179438</v>
      </c>
      <c r="AB65" s="374">
        <v>755.39464589210274</v>
      </c>
      <c r="AC65" s="488">
        <f t="shared" si="0"/>
        <v>19799.936631554869</v>
      </c>
      <c r="AD65" s="156">
        <f t="shared" si="1"/>
        <v>1022.4122776283856</v>
      </c>
    </row>
    <row r="66" spans="1:33" s="306" customFormat="1" ht="15.6" x14ac:dyDescent="0.3">
      <c r="A66" s="528"/>
      <c r="B66" s="522"/>
      <c r="C66" s="296" t="s">
        <v>30</v>
      </c>
      <c r="D66" s="532"/>
      <c r="E66" s="376">
        <v>7.359</v>
      </c>
      <c r="F66" s="302">
        <v>6.899</v>
      </c>
      <c r="G66" s="302">
        <v>6.5289999999999999</v>
      </c>
      <c r="H66" s="303">
        <v>6.43</v>
      </c>
      <c r="I66" s="304">
        <v>6.27</v>
      </c>
      <c r="J66" s="377">
        <v>6.3</v>
      </c>
      <c r="K66" s="302">
        <v>6.88</v>
      </c>
      <c r="L66" s="302">
        <v>8.1969999999999992</v>
      </c>
      <c r="M66" s="302">
        <v>9.3849999999999998</v>
      </c>
      <c r="N66" s="303">
        <v>10.147</v>
      </c>
      <c r="O66" s="304">
        <v>10.798999999999999</v>
      </c>
      <c r="P66" s="377">
        <v>10.667999999999999</v>
      </c>
      <c r="Q66" s="302">
        <v>10.872999999999999</v>
      </c>
      <c r="R66" s="302">
        <v>10.663</v>
      </c>
      <c r="S66" s="302">
        <v>10.61</v>
      </c>
      <c r="T66" s="302">
        <v>10.473000000000001</v>
      </c>
      <c r="U66" s="302">
        <v>10.282</v>
      </c>
      <c r="V66" s="302">
        <v>10.018000000000001</v>
      </c>
      <c r="W66" s="302">
        <v>9.6050000000000004</v>
      </c>
      <c r="X66" s="302">
        <v>9.3130000000000006</v>
      </c>
      <c r="Y66" s="302">
        <v>9.18</v>
      </c>
      <c r="Z66" s="303">
        <v>9.27</v>
      </c>
      <c r="AA66" s="304">
        <v>8.7590000000000003</v>
      </c>
      <c r="AB66" s="305">
        <v>8.1289999999999996</v>
      </c>
      <c r="AC66" s="488">
        <f t="shared" si="0"/>
        <v>213.03800000000004</v>
      </c>
      <c r="AD66" s="156">
        <f t="shared" si="1"/>
        <v>10.872999999999999</v>
      </c>
    </row>
    <row r="67" spans="1:33" s="306" customFormat="1" x14ac:dyDescent="0.25">
      <c r="A67" s="528"/>
      <c r="B67" s="530"/>
      <c r="C67" s="296" t="s">
        <v>31</v>
      </c>
      <c r="D67" s="532"/>
      <c r="E67" s="378">
        <v>1.8740000000000001</v>
      </c>
      <c r="F67" s="312">
        <v>1.883</v>
      </c>
      <c r="G67" s="312">
        <v>1.8720000000000001</v>
      </c>
      <c r="H67" s="313">
        <v>1.8620000000000001</v>
      </c>
      <c r="I67" s="314">
        <v>1.8340000000000001</v>
      </c>
      <c r="J67" s="379">
        <v>1.7989999999999999</v>
      </c>
      <c r="K67" s="312">
        <v>1.825</v>
      </c>
      <c r="L67" s="312">
        <v>1.923</v>
      </c>
      <c r="M67" s="312">
        <v>2.0710000000000002</v>
      </c>
      <c r="N67" s="313">
        <v>2.1869999999999998</v>
      </c>
      <c r="O67" s="314">
        <v>2.3159999999999998</v>
      </c>
      <c r="P67" s="379">
        <v>2.2490000000000001</v>
      </c>
      <c r="Q67" s="312">
        <v>2.3879999999999999</v>
      </c>
      <c r="R67" s="312">
        <v>2.3330000000000002</v>
      </c>
      <c r="S67" s="312">
        <v>2.3330000000000002</v>
      </c>
      <c r="T67" s="312">
        <v>2.1850000000000001</v>
      </c>
      <c r="U67" s="312">
        <v>2.1269999999999998</v>
      </c>
      <c r="V67" s="312">
        <v>2.0699999999999998</v>
      </c>
      <c r="W67" s="312">
        <v>1.974</v>
      </c>
      <c r="X67" s="312">
        <v>1.94</v>
      </c>
      <c r="Y67" s="312">
        <v>1.756</v>
      </c>
      <c r="Z67" s="313">
        <v>1.74</v>
      </c>
      <c r="AA67" s="314">
        <v>1.7849999999999999</v>
      </c>
      <c r="AB67" s="315">
        <v>1.7290000000000001</v>
      </c>
      <c r="AC67" s="488">
        <f t="shared" si="0"/>
        <v>48.054999999999993</v>
      </c>
      <c r="AD67" s="156">
        <f t="shared" si="1"/>
        <v>2.3879999999999999</v>
      </c>
    </row>
    <row r="68" spans="1:33" s="295" customFormat="1" x14ac:dyDescent="0.25">
      <c r="A68" s="528"/>
      <c r="B68" s="534" t="s">
        <v>39</v>
      </c>
      <c r="C68" s="535"/>
      <c r="D68" s="532"/>
      <c r="E68" s="380">
        <v>5</v>
      </c>
      <c r="F68" s="324">
        <v>5</v>
      </c>
      <c r="G68" s="324">
        <v>5</v>
      </c>
      <c r="H68" s="321">
        <v>5</v>
      </c>
      <c r="I68" s="322">
        <v>5</v>
      </c>
      <c r="J68" s="381">
        <v>5</v>
      </c>
      <c r="K68" s="324">
        <v>5</v>
      </c>
      <c r="L68" s="324">
        <v>5</v>
      </c>
      <c r="M68" s="324">
        <v>5</v>
      </c>
      <c r="N68" s="321">
        <v>5</v>
      </c>
      <c r="O68" s="322">
        <v>5</v>
      </c>
      <c r="P68" s="381">
        <v>5</v>
      </c>
      <c r="Q68" s="324">
        <v>5</v>
      </c>
      <c r="R68" s="324">
        <v>5</v>
      </c>
      <c r="S68" s="324">
        <v>5</v>
      </c>
      <c r="T68" s="324">
        <v>5</v>
      </c>
      <c r="U68" s="324">
        <v>5</v>
      </c>
      <c r="V68" s="324">
        <v>5</v>
      </c>
      <c r="W68" s="324">
        <v>5</v>
      </c>
      <c r="X68" s="324">
        <v>5</v>
      </c>
      <c r="Y68" s="324">
        <v>5</v>
      </c>
      <c r="Z68" s="321">
        <v>6</v>
      </c>
      <c r="AA68" s="322">
        <v>5</v>
      </c>
      <c r="AB68" s="381">
        <v>5</v>
      </c>
      <c r="AC68" s="488">
        <f t="shared" si="0"/>
        <v>121</v>
      </c>
      <c r="AD68" s="156">
        <f t="shared" si="1"/>
        <v>6</v>
      </c>
    </row>
    <row r="69" spans="1:33" s="295" customFormat="1" ht="14.4" thickBot="1" x14ac:dyDescent="0.3">
      <c r="A69" s="529"/>
      <c r="B69" s="536" t="s">
        <v>40</v>
      </c>
      <c r="C69" s="537"/>
      <c r="D69" s="532"/>
      <c r="E69" s="380">
        <v>50</v>
      </c>
      <c r="F69" s="324">
        <v>50</v>
      </c>
      <c r="G69" s="324">
        <v>50</v>
      </c>
      <c r="H69" s="321">
        <v>50</v>
      </c>
      <c r="I69" s="322">
        <v>50</v>
      </c>
      <c r="J69" s="381">
        <v>50</v>
      </c>
      <c r="K69" s="324">
        <v>50</v>
      </c>
      <c r="L69" s="324">
        <v>50</v>
      </c>
      <c r="M69" s="324">
        <v>50</v>
      </c>
      <c r="N69" s="321">
        <v>50</v>
      </c>
      <c r="O69" s="322">
        <v>50</v>
      </c>
      <c r="P69" s="381">
        <v>52</v>
      </c>
      <c r="Q69" s="324">
        <v>52</v>
      </c>
      <c r="R69" s="324">
        <v>53</v>
      </c>
      <c r="S69" s="324">
        <v>52</v>
      </c>
      <c r="T69" s="324">
        <v>52</v>
      </c>
      <c r="U69" s="324">
        <v>52</v>
      </c>
      <c r="V69" s="324">
        <v>52</v>
      </c>
      <c r="W69" s="324">
        <v>52</v>
      </c>
      <c r="X69" s="324">
        <v>52</v>
      </c>
      <c r="Y69" s="324">
        <v>52</v>
      </c>
      <c r="Z69" s="321">
        <v>52</v>
      </c>
      <c r="AA69" s="322">
        <v>52</v>
      </c>
      <c r="AB69" s="381">
        <v>51</v>
      </c>
      <c r="AC69" s="488">
        <f t="shared" si="0"/>
        <v>1226</v>
      </c>
      <c r="AD69" s="156">
        <f t="shared" si="1"/>
        <v>53</v>
      </c>
    </row>
    <row r="70" spans="1:33" s="338" customFormat="1" ht="32.25" customHeight="1" thickBot="1" x14ac:dyDescent="0.35">
      <c r="A70" s="325" t="s">
        <v>41</v>
      </c>
      <c r="B70" s="326" t="s">
        <v>42</v>
      </c>
      <c r="C70" s="327" t="s">
        <v>43</v>
      </c>
      <c r="D70" s="533"/>
      <c r="E70" s="382">
        <v>6.45</v>
      </c>
      <c r="F70" s="333">
        <v>6.45</v>
      </c>
      <c r="G70" s="333">
        <v>6.47</v>
      </c>
      <c r="H70" s="330">
        <v>6.48</v>
      </c>
      <c r="I70" s="331">
        <v>6.47</v>
      </c>
      <c r="J70" s="332">
        <v>6.45</v>
      </c>
      <c r="K70" s="333">
        <v>6.43</v>
      </c>
      <c r="L70" s="333">
        <v>6.41</v>
      </c>
      <c r="M70" s="333">
        <v>6.33</v>
      </c>
      <c r="N70" s="330">
        <v>6.3</v>
      </c>
      <c r="O70" s="331">
        <v>6.29</v>
      </c>
      <c r="P70" s="332">
        <v>6.31</v>
      </c>
      <c r="Q70" s="333">
        <v>6.33</v>
      </c>
      <c r="R70" s="333">
        <v>6.32</v>
      </c>
      <c r="S70" s="333">
        <v>6.33</v>
      </c>
      <c r="T70" s="333">
        <v>6.3</v>
      </c>
      <c r="U70" s="333">
        <v>6.31</v>
      </c>
      <c r="V70" s="333">
        <v>6.34</v>
      </c>
      <c r="W70" s="333">
        <v>6.34</v>
      </c>
      <c r="X70" s="333">
        <v>6.37</v>
      </c>
      <c r="Y70" s="333">
        <v>6.27</v>
      </c>
      <c r="Z70" s="330">
        <v>6.41</v>
      </c>
      <c r="AA70" s="331">
        <v>6.32</v>
      </c>
      <c r="AB70" s="337">
        <v>6.34</v>
      </c>
      <c r="AC70" s="488">
        <f t="shared" si="0"/>
        <v>152.82000000000002</v>
      </c>
      <c r="AD70" s="156">
        <f t="shared" si="1"/>
        <v>6.48</v>
      </c>
    </row>
    <row r="71" spans="1:33" s="157" customFormat="1" x14ac:dyDescent="0.25">
      <c r="A71" s="527" t="s">
        <v>71</v>
      </c>
      <c r="B71" s="521" t="s">
        <v>72</v>
      </c>
      <c r="C71" s="144" t="s">
        <v>38</v>
      </c>
      <c r="D71" s="524" t="s">
        <v>53</v>
      </c>
      <c r="E71" s="127">
        <v>3.7297623097075272</v>
      </c>
      <c r="F71" s="128">
        <v>2.7973217322806452</v>
      </c>
      <c r="G71" s="128">
        <v>2.7886746790123897</v>
      </c>
      <c r="H71" s="339">
        <v>2.7843711687052721</v>
      </c>
      <c r="I71" s="340">
        <v>2.7886746790123897</v>
      </c>
      <c r="J71" s="130">
        <v>2.7973217322806452</v>
      </c>
      <c r="K71" s="128">
        <v>3.7413634366428536</v>
      </c>
      <c r="L71" s="128">
        <v>5.6295554362590199</v>
      </c>
      <c r="M71" s="128">
        <v>4.750585880255441</v>
      </c>
      <c r="N71" s="339">
        <v>4.7732077177804673</v>
      </c>
      <c r="O71" s="340">
        <v>5.7369555399714347</v>
      </c>
      <c r="P71" s="130">
        <v>4.7656432047570432</v>
      </c>
      <c r="Q71" s="128">
        <v>5.7007030563065273</v>
      </c>
      <c r="R71" s="128">
        <v>5.7097231560791641</v>
      </c>
      <c r="S71" s="128">
        <v>4.750585880255441</v>
      </c>
      <c r="T71" s="128">
        <v>4.7732077177804673</v>
      </c>
      <c r="U71" s="128">
        <v>5.7187718457084511</v>
      </c>
      <c r="V71" s="128">
        <v>5.6917114111073071</v>
      </c>
      <c r="W71" s="128">
        <v>6.640329979625192</v>
      </c>
      <c r="X71" s="128">
        <v>7.5532078171471122</v>
      </c>
      <c r="Y71" s="128">
        <v>6.7144644451074509</v>
      </c>
      <c r="Z71" s="339">
        <v>6.5678146756355256</v>
      </c>
      <c r="AA71" s="340">
        <v>6.6613436820923599</v>
      </c>
      <c r="AB71" s="145">
        <v>5.6917114111073071</v>
      </c>
      <c r="AC71" s="488">
        <f t="shared" si="0"/>
        <v>119.25701259461745</v>
      </c>
      <c r="AD71" s="156">
        <f t="shared" si="1"/>
        <v>7.5532078171471122</v>
      </c>
    </row>
    <row r="72" spans="1:33" s="390" customFormat="1" ht="15.6" x14ac:dyDescent="0.3">
      <c r="A72" s="528"/>
      <c r="B72" s="522"/>
      <c r="C72" s="383" t="s">
        <v>30</v>
      </c>
      <c r="D72" s="525"/>
      <c r="E72" s="384">
        <v>0.04</v>
      </c>
      <c r="F72" s="385">
        <v>0.03</v>
      </c>
      <c r="G72" s="385">
        <v>0.03</v>
      </c>
      <c r="H72" s="386">
        <v>0.03</v>
      </c>
      <c r="I72" s="387">
        <v>0.03</v>
      </c>
      <c r="J72" s="388">
        <v>0.03</v>
      </c>
      <c r="K72" s="385">
        <v>0.04</v>
      </c>
      <c r="L72" s="385">
        <v>0.06</v>
      </c>
      <c r="M72" s="385">
        <v>0.05</v>
      </c>
      <c r="N72" s="386">
        <v>0.05</v>
      </c>
      <c r="O72" s="387">
        <v>0.06</v>
      </c>
      <c r="P72" s="388">
        <v>0.05</v>
      </c>
      <c r="Q72" s="385">
        <v>0.06</v>
      </c>
      <c r="R72" s="385">
        <v>0.06</v>
      </c>
      <c r="S72" s="385">
        <v>0.05</v>
      </c>
      <c r="T72" s="385">
        <v>0.05</v>
      </c>
      <c r="U72" s="385">
        <v>0.06</v>
      </c>
      <c r="V72" s="385">
        <v>0.06</v>
      </c>
      <c r="W72" s="385">
        <v>7.0000000000000007E-2</v>
      </c>
      <c r="X72" s="385">
        <v>0.08</v>
      </c>
      <c r="Y72" s="385">
        <v>7.0000000000000007E-2</v>
      </c>
      <c r="Z72" s="386">
        <v>7.0000000000000007E-2</v>
      </c>
      <c r="AA72" s="387">
        <v>7.0000000000000007E-2</v>
      </c>
      <c r="AB72" s="389">
        <v>0.06</v>
      </c>
      <c r="AC72" s="488">
        <f t="shared" si="0"/>
        <v>1.2600000000000005</v>
      </c>
      <c r="AD72" s="156">
        <f t="shared" si="1"/>
        <v>0.08</v>
      </c>
      <c r="AE72" s="146"/>
      <c r="AF72" s="146"/>
      <c r="AG72" s="146"/>
    </row>
    <row r="73" spans="1:33" ht="14.4" thickBot="1" x14ac:dyDescent="0.3">
      <c r="A73" s="528"/>
      <c r="B73" s="523"/>
      <c r="C73" s="341" t="s">
        <v>31</v>
      </c>
      <c r="D73" s="526"/>
      <c r="E73" s="125">
        <v>0</v>
      </c>
      <c r="F73" s="154">
        <v>0</v>
      </c>
      <c r="G73" s="154">
        <v>0</v>
      </c>
      <c r="H73" s="391">
        <v>0</v>
      </c>
      <c r="I73" s="392">
        <v>0</v>
      </c>
      <c r="J73" s="150">
        <v>0</v>
      </c>
      <c r="K73" s="154">
        <v>0</v>
      </c>
      <c r="L73" s="154">
        <v>0</v>
      </c>
      <c r="M73" s="154">
        <v>0</v>
      </c>
      <c r="N73" s="391">
        <v>0</v>
      </c>
      <c r="O73" s="392">
        <v>0</v>
      </c>
      <c r="P73" s="150">
        <v>0</v>
      </c>
      <c r="Q73" s="154">
        <v>0</v>
      </c>
      <c r="R73" s="154">
        <v>0</v>
      </c>
      <c r="S73" s="154">
        <v>0</v>
      </c>
      <c r="T73" s="154">
        <v>0</v>
      </c>
      <c r="U73" s="154">
        <v>0</v>
      </c>
      <c r="V73" s="154">
        <v>0</v>
      </c>
      <c r="W73" s="154">
        <v>0</v>
      </c>
      <c r="X73" s="154">
        <v>0</v>
      </c>
      <c r="Y73" s="154">
        <v>0</v>
      </c>
      <c r="Z73" s="391">
        <v>0</v>
      </c>
      <c r="AA73" s="392">
        <v>0</v>
      </c>
      <c r="AB73" s="150">
        <v>0</v>
      </c>
      <c r="AC73" s="488">
        <f t="shared" ref="AC73:AC136" si="2">SUM(E73:AB73)</f>
        <v>0</v>
      </c>
      <c r="AD73" s="156">
        <f t="shared" si="1"/>
        <v>0</v>
      </c>
    </row>
    <row r="74" spans="1:33" s="157" customFormat="1" x14ac:dyDescent="0.25">
      <c r="A74" s="528"/>
      <c r="B74" s="521" t="s">
        <v>73</v>
      </c>
      <c r="C74" s="134" t="s">
        <v>38</v>
      </c>
      <c r="D74" s="517" t="s">
        <v>279</v>
      </c>
      <c r="E74" s="135">
        <v>3.7297623097075272</v>
      </c>
      <c r="F74" s="151">
        <v>3.7297623097075272</v>
      </c>
      <c r="G74" s="151">
        <v>3.7182329053498537</v>
      </c>
      <c r="H74" s="349">
        <v>3.7124948916070291</v>
      </c>
      <c r="I74" s="350">
        <v>3.7182329053498537</v>
      </c>
      <c r="J74" s="147">
        <v>3.7297623097075272</v>
      </c>
      <c r="K74" s="151">
        <v>3.7413634366428536</v>
      </c>
      <c r="L74" s="151">
        <v>5.6295554362590199</v>
      </c>
      <c r="M74" s="151">
        <v>6.6508202323576162</v>
      </c>
      <c r="N74" s="349">
        <v>9.5464154355609345</v>
      </c>
      <c r="O74" s="350">
        <v>10.517751823280964</v>
      </c>
      <c r="P74" s="147">
        <v>10.484415050465493</v>
      </c>
      <c r="Q74" s="151">
        <v>10.451288936561969</v>
      </c>
      <c r="R74" s="151">
        <v>10.467825786145136</v>
      </c>
      <c r="S74" s="151">
        <v>10.451288936561969</v>
      </c>
      <c r="T74" s="151">
        <v>10.501056979117026</v>
      </c>
      <c r="U74" s="151">
        <v>10.484415050465493</v>
      </c>
      <c r="V74" s="151">
        <v>9.486185685178846</v>
      </c>
      <c r="W74" s="151">
        <v>5.6917114111073071</v>
      </c>
      <c r="X74" s="151">
        <v>4.7207548857169455</v>
      </c>
      <c r="Y74" s="151">
        <v>4.7960460322196079</v>
      </c>
      <c r="Z74" s="349">
        <v>4.6912961968825169</v>
      </c>
      <c r="AA74" s="350">
        <v>3.806482104052777</v>
      </c>
      <c r="AB74" s="148">
        <v>3.7944742740715385</v>
      </c>
      <c r="AC74" s="488">
        <f t="shared" si="2"/>
        <v>158.25139532407735</v>
      </c>
      <c r="AD74" s="156">
        <f t="shared" si="1"/>
        <v>10.517751823280964</v>
      </c>
    </row>
    <row r="75" spans="1:33" x14ac:dyDescent="0.25">
      <c r="A75" s="528"/>
      <c r="B75" s="522"/>
      <c r="C75" s="341" t="s">
        <v>30</v>
      </c>
      <c r="D75" s="518"/>
      <c r="E75" s="233">
        <v>0.04</v>
      </c>
      <c r="F75" s="393">
        <v>0.04</v>
      </c>
      <c r="G75" s="393">
        <v>0.04</v>
      </c>
      <c r="H75" s="394">
        <v>0.04</v>
      </c>
      <c r="I75" s="395">
        <v>0.04</v>
      </c>
      <c r="J75" s="396">
        <v>0.04</v>
      </c>
      <c r="K75" s="393">
        <v>0.04</v>
      </c>
      <c r="L75" s="393">
        <v>0.06</v>
      </c>
      <c r="M75" s="393">
        <v>7.0000000000000007E-2</v>
      </c>
      <c r="N75" s="281">
        <v>0.1</v>
      </c>
      <c r="O75" s="282">
        <v>0.11</v>
      </c>
      <c r="P75" s="141">
        <v>0.11</v>
      </c>
      <c r="Q75" s="137">
        <v>0.11</v>
      </c>
      <c r="R75" s="137">
        <v>0.11</v>
      </c>
      <c r="S75" s="137">
        <v>0.11</v>
      </c>
      <c r="T75" s="137">
        <v>0.11</v>
      </c>
      <c r="U75" s="137">
        <v>0.11</v>
      </c>
      <c r="V75" s="137">
        <v>0.1</v>
      </c>
      <c r="W75" s="137">
        <v>0.06</v>
      </c>
      <c r="X75" s="137">
        <v>0.05</v>
      </c>
      <c r="Y75" s="137">
        <v>0.05</v>
      </c>
      <c r="Z75" s="281">
        <v>0.05</v>
      </c>
      <c r="AA75" s="282">
        <v>0.04</v>
      </c>
      <c r="AB75" s="149">
        <v>0.04</v>
      </c>
      <c r="AC75" s="488">
        <f t="shared" si="2"/>
        <v>1.6700000000000006</v>
      </c>
      <c r="AD75" s="156">
        <f t="shared" si="1"/>
        <v>0.11</v>
      </c>
    </row>
    <row r="76" spans="1:33" ht="14.4" thickBot="1" x14ac:dyDescent="0.3">
      <c r="A76" s="528"/>
      <c r="B76" s="523"/>
      <c r="C76" s="341" t="s">
        <v>31</v>
      </c>
      <c r="D76" s="519"/>
      <c r="E76" s="249">
        <v>0.03</v>
      </c>
      <c r="F76" s="397">
        <v>0.03</v>
      </c>
      <c r="G76" s="397">
        <v>0.03</v>
      </c>
      <c r="H76" s="398">
        <v>0.03</v>
      </c>
      <c r="I76" s="399">
        <v>0.03</v>
      </c>
      <c r="J76" s="254">
        <v>0.02</v>
      </c>
      <c r="K76" s="397">
        <v>0.02</v>
      </c>
      <c r="L76" s="397">
        <v>0.02</v>
      </c>
      <c r="M76" s="397">
        <v>0.02</v>
      </c>
      <c r="N76" s="283">
        <v>0.03</v>
      </c>
      <c r="O76" s="284">
        <v>0.03</v>
      </c>
      <c r="P76" s="153">
        <v>0.03</v>
      </c>
      <c r="Q76" s="129">
        <v>0.03</v>
      </c>
      <c r="R76" s="129">
        <v>0.03</v>
      </c>
      <c r="S76" s="129">
        <v>0.03</v>
      </c>
      <c r="T76" s="129">
        <v>0.03</v>
      </c>
      <c r="U76" s="129">
        <v>0.03</v>
      </c>
      <c r="V76" s="129">
        <v>0.03</v>
      </c>
      <c r="W76" s="129">
        <v>0.03</v>
      </c>
      <c r="X76" s="129">
        <v>0.03</v>
      </c>
      <c r="Y76" s="129">
        <v>0.02</v>
      </c>
      <c r="Z76" s="283">
        <v>0.02</v>
      </c>
      <c r="AA76" s="284">
        <v>0.02</v>
      </c>
      <c r="AB76" s="155">
        <v>0.02</v>
      </c>
      <c r="AC76" s="488">
        <f t="shared" si="2"/>
        <v>0.64000000000000024</v>
      </c>
      <c r="AD76" s="156">
        <f t="shared" si="1"/>
        <v>0.03</v>
      </c>
    </row>
    <row r="77" spans="1:33" s="157" customFormat="1" x14ac:dyDescent="0.25">
      <c r="A77" s="528"/>
      <c r="B77" s="521" t="s">
        <v>74</v>
      </c>
      <c r="C77" s="134" t="s">
        <v>38</v>
      </c>
      <c r="D77" s="524" t="s">
        <v>75</v>
      </c>
      <c r="E77" s="127">
        <v>13.054168083976347</v>
      </c>
      <c r="F77" s="128">
        <v>16.783930393683875</v>
      </c>
      <c r="G77" s="128">
        <v>15.802489847736878</v>
      </c>
      <c r="H77" s="339">
        <v>15.778103289329874</v>
      </c>
      <c r="I77" s="340">
        <v>14.872931621399415</v>
      </c>
      <c r="J77" s="130">
        <v>15.85148981625699</v>
      </c>
      <c r="K77" s="128">
        <v>15.900794605732131</v>
      </c>
      <c r="L77" s="128">
        <v>23.456480984412586</v>
      </c>
      <c r="M77" s="128">
        <v>27.553398105481552</v>
      </c>
      <c r="N77" s="339">
        <v>28.639246306682796</v>
      </c>
      <c r="O77" s="340">
        <v>29.640936956519081</v>
      </c>
      <c r="P77" s="130">
        <v>25.734473305688034</v>
      </c>
      <c r="Q77" s="128">
        <v>28.503515281532636</v>
      </c>
      <c r="R77" s="128">
        <v>28.548615780395824</v>
      </c>
      <c r="S77" s="128">
        <v>28.503515281532636</v>
      </c>
      <c r="T77" s="128">
        <v>27.6846047631267</v>
      </c>
      <c r="U77" s="128">
        <v>25.734473305688034</v>
      </c>
      <c r="V77" s="128">
        <v>21.818227075911345</v>
      </c>
      <c r="W77" s="128">
        <v>18.023752801839805</v>
      </c>
      <c r="X77" s="128">
        <v>14.162264657150832</v>
      </c>
      <c r="Y77" s="128">
        <v>13.428928890214902</v>
      </c>
      <c r="Z77" s="339">
        <v>14.073888590647552</v>
      </c>
      <c r="AA77" s="340">
        <v>12.371066838171524</v>
      </c>
      <c r="AB77" s="145">
        <v>12.332041390732497</v>
      </c>
      <c r="AC77" s="488">
        <f t="shared" si="2"/>
        <v>488.25333797384388</v>
      </c>
      <c r="AD77" s="156">
        <f t="shared" si="1"/>
        <v>29.640936956519081</v>
      </c>
    </row>
    <row r="78" spans="1:33" x14ac:dyDescent="0.25">
      <c r="A78" s="528"/>
      <c r="B78" s="522"/>
      <c r="C78" s="341" t="s">
        <v>30</v>
      </c>
      <c r="D78" s="525"/>
      <c r="E78" s="233">
        <v>0.14000000000000001</v>
      </c>
      <c r="F78" s="393">
        <v>0.18</v>
      </c>
      <c r="G78" s="393">
        <v>0.17</v>
      </c>
      <c r="H78" s="394">
        <v>0.17</v>
      </c>
      <c r="I78" s="395">
        <v>0.16</v>
      </c>
      <c r="J78" s="396">
        <v>0.17</v>
      </c>
      <c r="K78" s="393">
        <v>0.17</v>
      </c>
      <c r="L78" s="393">
        <v>0.25</v>
      </c>
      <c r="M78" s="393">
        <v>0.28999999999999998</v>
      </c>
      <c r="N78" s="281">
        <v>0.3</v>
      </c>
      <c r="O78" s="282">
        <v>0.31</v>
      </c>
      <c r="P78" s="141">
        <v>0.27</v>
      </c>
      <c r="Q78" s="137">
        <v>0.3</v>
      </c>
      <c r="R78" s="137">
        <v>0.3</v>
      </c>
      <c r="S78" s="137">
        <v>0.3</v>
      </c>
      <c r="T78" s="137">
        <v>0.28999999999999998</v>
      </c>
      <c r="U78" s="137">
        <v>0.27</v>
      </c>
      <c r="V78" s="137">
        <v>0.23</v>
      </c>
      <c r="W78" s="137">
        <v>0.19</v>
      </c>
      <c r="X78" s="137">
        <v>0.15</v>
      </c>
      <c r="Y78" s="137">
        <v>0.14000000000000001</v>
      </c>
      <c r="Z78" s="281">
        <v>0.15</v>
      </c>
      <c r="AA78" s="282">
        <v>0.13</v>
      </c>
      <c r="AB78" s="149">
        <v>0.13</v>
      </c>
      <c r="AC78" s="488">
        <f t="shared" si="2"/>
        <v>5.16</v>
      </c>
      <c r="AD78" s="156">
        <f t="shared" si="1"/>
        <v>0.31</v>
      </c>
    </row>
    <row r="79" spans="1:33" ht="14.4" thickBot="1" x14ac:dyDescent="0.3">
      <c r="A79" s="528"/>
      <c r="B79" s="523"/>
      <c r="C79" s="341" t="s">
        <v>31</v>
      </c>
      <c r="D79" s="526"/>
      <c r="E79" s="136">
        <v>0</v>
      </c>
      <c r="F79" s="137">
        <v>0</v>
      </c>
      <c r="G79" s="137">
        <v>0</v>
      </c>
      <c r="H79" s="281">
        <v>0</v>
      </c>
      <c r="I79" s="282">
        <v>0</v>
      </c>
      <c r="J79" s="141">
        <v>0</v>
      </c>
      <c r="K79" s="137">
        <v>2E-3</v>
      </c>
      <c r="L79" s="137">
        <v>1.7999999999999999E-2</v>
      </c>
      <c r="M79" s="137">
        <v>2E-3</v>
      </c>
      <c r="N79" s="281">
        <v>1E-3</v>
      </c>
      <c r="O79" s="282">
        <v>2E-3</v>
      </c>
      <c r="P79" s="141">
        <v>2.5999999999999999E-2</v>
      </c>
      <c r="Q79" s="137">
        <v>2.9000000000000001E-2</v>
      </c>
      <c r="R79" s="137">
        <v>0.01</v>
      </c>
      <c r="S79" s="137">
        <v>2.4E-2</v>
      </c>
      <c r="T79" s="137">
        <v>1.0999999999999999E-2</v>
      </c>
      <c r="U79" s="137">
        <v>0</v>
      </c>
      <c r="V79" s="137">
        <v>0</v>
      </c>
      <c r="W79" s="137">
        <v>0</v>
      </c>
      <c r="X79" s="137">
        <v>1.2999999999999999E-2</v>
      </c>
      <c r="Y79" s="137">
        <v>2E-3</v>
      </c>
      <c r="Z79" s="281">
        <v>3.0000000000000001E-3</v>
      </c>
      <c r="AA79" s="282">
        <v>0</v>
      </c>
      <c r="AB79" s="149">
        <v>0</v>
      </c>
      <c r="AC79" s="488">
        <f t="shared" si="2"/>
        <v>0.14299999999999999</v>
      </c>
      <c r="AD79" s="156">
        <f t="shared" si="1"/>
        <v>2.9000000000000001E-2</v>
      </c>
    </row>
    <row r="80" spans="1:33" s="157" customFormat="1" x14ac:dyDescent="0.25">
      <c r="A80" s="528"/>
      <c r="B80" s="521" t="s">
        <v>76</v>
      </c>
      <c r="C80" s="134" t="s">
        <v>38</v>
      </c>
      <c r="D80" s="524" t="s">
        <v>77</v>
      </c>
      <c r="E80" s="135">
        <v>0.9324405774268818</v>
      </c>
      <c r="F80" s="151">
        <v>0.9324405774268818</v>
      </c>
      <c r="G80" s="151">
        <v>0.92955822633746343</v>
      </c>
      <c r="H80" s="349">
        <v>0.92812372290175726</v>
      </c>
      <c r="I80" s="350">
        <v>0.92955822633746343</v>
      </c>
      <c r="J80" s="147">
        <v>0.9324405774268818</v>
      </c>
      <c r="K80" s="151">
        <v>2.8060225774821412</v>
      </c>
      <c r="L80" s="151">
        <v>3.7530369575060138</v>
      </c>
      <c r="M80" s="151">
        <v>19.002343521021764</v>
      </c>
      <c r="N80" s="349">
        <v>21.002113958234052</v>
      </c>
      <c r="O80" s="350">
        <v>21.991662903223833</v>
      </c>
      <c r="P80" s="147">
        <v>11.437543691416902</v>
      </c>
      <c r="Q80" s="151">
        <v>25.653163753379378</v>
      </c>
      <c r="R80" s="151">
        <v>31.40347735843541</v>
      </c>
      <c r="S80" s="151">
        <v>25.653163753379378</v>
      </c>
      <c r="T80" s="151">
        <v>6.6824908048926535</v>
      </c>
      <c r="U80" s="151">
        <v>0.95312864095140848</v>
      </c>
      <c r="V80" s="151">
        <v>0.94861856851788462</v>
      </c>
      <c r="W80" s="151">
        <v>0.94861856851788462</v>
      </c>
      <c r="X80" s="151">
        <v>0.94415097714338903</v>
      </c>
      <c r="Y80" s="151">
        <v>0</v>
      </c>
      <c r="Z80" s="349">
        <v>0.93825923937650346</v>
      </c>
      <c r="AA80" s="350">
        <v>0.95162052601319425</v>
      </c>
      <c r="AB80" s="148">
        <v>0</v>
      </c>
      <c r="AC80" s="488">
        <f t="shared" si="2"/>
        <v>180.65397770734907</v>
      </c>
      <c r="AD80" s="156">
        <f t="shared" si="1"/>
        <v>31.40347735843541</v>
      </c>
    </row>
    <row r="81" spans="1:30" ht="15.6" x14ac:dyDescent="0.3">
      <c r="A81" s="528"/>
      <c r="B81" s="522"/>
      <c r="C81" s="341" t="s">
        <v>30</v>
      </c>
      <c r="D81" s="525"/>
      <c r="E81" s="384">
        <v>0.01</v>
      </c>
      <c r="F81" s="385">
        <v>0.01</v>
      </c>
      <c r="G81" s="385">
        <v>0.01</v>
      </c>
      <c r="H81" s="386">
        <v>0.01</v>
      </c>
      <c r="I81" s="387">
        <v>0.01</v>
      </c>
      <c r="J81" s="388">
        <v>0.01</v>
      </c>
      <c r="K81" s="385">
        <v>0.03</v>
      </c>
      <c r="L81" s="385">
        <v>0.04</v>
      </c>
      <c r="M81" s="385">
        <v>0.2</v>
      </c>
      <c r="N81" s="386">
        <v>0.22</v>
      </c>
      <c r="O81" s="387">
        <v>0.23</v>
      </c>
      <c r="P81" s="388">
        <v>0.12</v>
      </c>
      <c r="Q81" s="385">
        <v>0.27</v>
      </c>
      <c r="R81" s="385">
        <v>0.33</v>
      </c>
      <c r="S81" s="385">
        <v>0.27</v>
      </c>
      <c r="T81" s="385">
        <v>7.0000000000000007E-2</v>
      </c>
      <c r="U81" s="385">
        <v>0.01</v>
      </c>
      <c r="V81" s="385">
        <v>0.01</v>
      </c>
      <c r="W81" s="385">
        <v>0.01</v>
      </c>
      <c r="X81" s="385">
        <v>0.01</v>
      </c>
      <c r="Y81" s="385">
        <v>0</v>
      </c>
      <c r="Z81" s="386">
        <v>0.01</v>
      </c>
      <c r="AA81" s="387">
        <v>0.01</v>
      </c>
      <c r="AB81" s="389">
        <v>0</v>
      </c>
      <c r="AC81" s="488">
        <f t="shared" si="2"/>
        <v>1.9000000000000001</v>
      </c>
      <c r="AD81" s="156">
        <f t="shared" si="1"/>
        <v>0.33</v>
      </c>
    </row>
    <row r="82" spans="1:30" ht="14.4" thickBot="1" x14ac:dyDescent="0.3">
      <c r="A82" s="528"/>
      <c r="B82" s="523"/>
      <c r="C82" s="341" t="s">
        <v>31</v>
      </c>
      <c r="D82" s="526"/>
      <c r="E82" s="136">
        <v>1.7000000000000001E-2</v>
      </c>
      <c r="F82" s="137">
        <v>1.7000000000000001E-2</v>
      </c>
      <c r="G82" s="137">
        <v>1.7999999999999999E-2</v>
      </c>
      <c r="H82" s="281">
        <v>1.7999999999999999E-2</v>
      </c>
      <c r="I82" s="282">
        <v>1.7999999999999999E-2</v>
      </c>
      <c r="J82" s="141">
        <v>1.7999999999999999E-2</v>
      </c>
      <c r="K82" s="137">
        <v>1.7000000000000001E-2</v>
      </c>
      <c r="L82" s="137">
        <v>1.7000000000000001E-2</v>
      </c>
      <c r="M82" s="137">
        <v>0.16300000000000001</v>
      </c>
      <c r="N82" s="281">
        <v>0.21199999999999999</v>
      </c>
      <c r="O82" s="282">
        <v>0.22800000000000001</v>
      </c>
      <c r="P82" s="141">
        <v>0.121</v>
      </c>
      <c r="Q82" s="137">
        <v>0.245</v>
      </c>
      <c r="R82" s="137">
        <v>0.27100000000000002</v>
      </c>
      <c r="S82" s="137">
        <v>0.25700000000000001</v>
      </c>
      <c r="T82" s="137">
        <v>6.6000000000000003E-2</v>
      </c>
      <c r="U82" s="137">
        <v>1.4999999999999999E-2</v>
      </c>
      <c r="V82" s="137">
        <v>1.4999999999999999E-2</v>
      </c>
      <c r="W82" s="137">
        <v>1.6E-2</v>
      </c>
      <c r="X82" s="137">
        <v>1.6E-2</v>
      </c>
      <c r="Y82" s="137">
        <v>1.4E-2</v>
      </c>
      <c r="Z82" s="281">
        <v>1.4999999999999999E-2</v>
      </c>
      <c r="AA82" s="282">
        <v>1.4999999999999999E-2</v>
      </c>
      <c r="AB82" s="149">
        <v>1.4E-2</v>
      </c>
      <c r="AC82" s="488">
        <f t="shared" si="2"/>
        <v>1.8229999999999997</v>
      </c>
      <c r="AD82" s="156">
        <f t="shared" si="1"/>
        <v>0.27100000000000002</v>
      </c>
    </row>
    <row r="83" spans="1:30" s="159" customFormat="1" x14ac:dyDescent="0.25">
      <c r="A83" s="528"/>
      <c r="B83" s="521" t="s">
        <v>78</v>
      </c>
      <c r="C83" s="134" t="s">
        <v>38</v>
      </c>
      <c r="D83" s="524" t="s">
        <v>46</v>
      </c>
      <c r="E83" s="135">
        <v>4.6622028871344083</v>
      </c>
      <c r="F83" s="151">
        <v>4.6622028871344083</v>
      </c>
      <c r="G83" s="151">
        <v>4.6477911316873168</v>
      </c>
      <c r="H83" s="349">
        <v>4.6406186145087869</v>
      </c>
      <c r="I83" s="350">
        <v>4.6477911316873168</v>
      </c>
      <c r="J83" s="147">
        <v>4.6622028871344083</v>
      </c>
      <c r="K83" s="151">
        <v>4.6767042958035683</v>
      </c>
      <c r="L83" s="151">
        <v>4.6912961968825169</v>
      </c>
      <c r="M83" s="151">
        <v>7.6009374084087042</v>
      </c>
      <c r="N83" s="349">
        <v>6.6824908048926535</v>
      </c>
      <c r="O83" s="350">
        <v>7.6492740532952466</v>
      </c>
      <c r="P83" s="147">
        <v>7.6250291276112678</v>
      </c>
      <c r="Q83" s="151">
        <v>8.5510545844597932</v>
      </c>
      <c r="R83" s="151">
        <v>7.612964208105554</v>
      </c>
      <c r="S83" s="151">
        <v>6.6508202323576162</v>
      </c>
      <c r="T83" s="151">
        <v>8.5917738920048397</v>
      </c>
      <c r="U83" s="151">
        <v>7.6250291276112678</v>
      </c>
      <c r="V83" s="151">
        <v>6.640329979625192</v>
      </c>
      <c r="W83" s="151">
        <v>6.640329979625192</v>
      </c>
      <c r="X83" s="151">
        <v>4.7207548857169455</v>
      </c>
      <c r="Y83" s="151">
        <v>3.8368368257756864</v>
      </c>
      <c r="Z83" s="349">
        <v>4.6912961968825169</v>
      </c>
      <c r="AA83" s="350">
        <v>4.758102630065971</v>
      </c>
      <c r="AB83" s="148">
        <v>4.743092842589423</v>
      </c>
      <c r="AC83" s="488">
        <f t="shared" si="2"/>
        <v>141.91092681100059</v>
      </c>
      <c r="AD83" s="156">
        <f t="shared" si="1"/>
        <v>8.5917738920048397</v>
      </c>
    </row>
    <row r="84" spans="1:30" s="160" customFormat="1" ht="15.6" x14ac:dyDescent="0.3">
      <c r="A84" s="528"/>
      <c r="B84" s="522"/>
      <c r="C84" s="400" t="s">
        <v>30</v>
      </c>
      <c r="D84" s="525"/>
      <c r="E84" s="384">
        <v>0.05</v>
      </c>
      <c r="F84" s="385">
        <v>0.05</v>
      </c>
      <c r="G84" s="385">
        <v>0.05</v>
      </c>
      <c r="H84" s="386">
        <v>0.05</v>
      </c>
      <c r="I84" s="387">
        <v>0.05</v>
      </c>
      <c r="J84" s="388">
        <v>0.05</v>
      </c>
      <c r="K84" s="385">
        <v>0.05</v>
      </c>
      <c r="L84" s="385">
        <v>0.05</v>
      </c>
      <c r="M84" s="385">
        <v>0.08</v>
      </c>
      <c r="N84" s="401">
        <v>7.0000000000000007E-2</v>
      </c>
      <c r="O84" s="402">
        <v>0.08</v>
      </c>
      <c r="P84" s="403">
        <v>0.08</v>
      </c>
      <c r="Q84" s="404">
        <v>0.09</v>
      </c>
      <c r="R84" s="404">
        <v>0.08</v>
      </c>
      <c r="S84" s="404">
        <v>7.0000000000000007E-2</v>
      </c>
      <c r="T84" s="404">
        <v>0.09</v>
      </c>
      <c r="U84" s="404">
        <v>0.08</v>
      </c>
      <c r="V84" s="404">
        <v>7.0000000000000007E-2</v>
      </c>
      <c r="W84" s="404">
        <v>7.0000000000000007E-2</v>
      </c>
      <c r="X84" s="404">
        <v>0.05</v>
      </c>
      <c r="Y84" s="404">
        <v>0.04</v>
      </c>
      <c r="Z84" s="401">
        <v>0.05</v>
      </c>
      <c r="AA84" s="402">
        <v>0.05</v>
      </c>
      <c r="AB84" s="405">
        <v>0.05</v>
      </c>
      <c r="AC84" s="488">
        <f t="shared" si="2"/>
        <v>1.5000000000000004</v>
      </c>
      <c r="AD84" s="156">
        <f t="shared" si="1"/>
        <v>0.09</v>
      </c>
    </row>
    <row r="85" spans="1:30" ht="14.4" thickBot="1" x14ac:dyDescent="0.3">
      <c r="A85" s="528"/>
      <c r="B85" s="523"/>
      <c r="C85" s="341" t="s">
        <v>31</v>
      </c>
      <c r="D85" s="526"/>
      <c r="E85" s="136">
        <v>0.01</v>
      </c>
      <c r="F85" s="137">
        <v>0.02</v>
      </c>
      <c r="G85" s="137">
        <v>0.02</v>
      </c>
      <c r="H85" s="281">
        <v>0.02</v>
      </c>
      <c r="I85" s="282">
        <v>0.02</v>
      </c>
      <c r="J85" s="141">
        <v>0.02</v>
      </c>
      <c r="K85" s="137">
        <v>0.02</v>
      </c>
      <c r="L85" s="137">
        <v>0.01</v>
      </c>
      <c r="M85" s="137">
        <v>0</v>
      </c>
      <c r="N85" s="281">
        <v>0</v>
      </c>
      <c r="O85" s="282">
        <v>0</v>
      </c>
      <c r="P85" s="141">
        <v>0</v>
      </c>
      <c r="Q85" s="137">
        <v>0</v>
      </c>
      <c r="R85" s="137">
        <v>0</v>
      </c>
      <c r="S85" s="137">
        <v>0</v>
      </c>
      <c r="T85" s="137">
        <v>0</v>
      </c>
      <c r="U85" s="137">
        <v>0</v>
      </c>
      <c r="V85" s="137">
        <v>0</v>
      </c>
      <c r="W85" s="137">
        <v>0.01</v>
      </c>
      <c r="X85" s="137">
        <v>0.01</v>
      </c>
      <c r="Y85" s="137">
        <v>0.01</v>
      </c>
      <c r="Z85" s="281">
        <v>0.01</v>
      </c>
      <c r="AA85" s="282">
        <v>0.01</v>
      </c>
      <c r="AB85" s="141">
        <v>0.01</v>
      </c>
      <c r="AC85" s="488">
        <f t="shared" si="2"/>
        <v>0.20000000000000007</v>
      </c>
      <c r="AD85" s="156">
        <f t="shared" si="1"/>
        <v>0.02</v>
      </c>
    </row>
    <row r="86" spans="1:30" s="157" customFormat="1" x14ac:dyDescent="0.25">
      <c r="A86" s="528"/>
      <c r="B86" s="521" t="s">
        <v>79</v>
      </c>
      <c r="C86" s="134" t="s">
        <v>38</v>
      </c>
      <c r="D86" s="524" t="s">
        <v>80</v>
      </c>
      <c r="E86" s="135">
        <v>27.973217322806452</v>
      </c>
      <c r="F86" s="151">
        <v>26.108336167952693</v>
      </c>
      <c r="G86" s="151">
        <v>26.957188563786435</v>
      </c>
      <c r="H86" s="349">
        <v>26.915587964150955</v>
      </c>
      <c r="I86" s="350">
        <v>26.957188563786435</v>
      </c>
      <c r="J86" s="147">
        <v>25.175895590525808</v>
      </c>
      <c r="K86" s="151">
        <v>18.706817183214273</v>
      </c>
      <c r="L86" s="151">
        <v>16.888666308777061</v>
      </c>
      <c r="M86" s="151">
        <v>29.45363245758373</v>
      </c>
      <c r="N86" s="349">
        <v>32.457812480907172</v>
      </c>
      <c r="O86" s="350">
        <v>35.37789249649051</v>
      </c>
      <c r="P86" s="147">
        <v>36.218888356153521</v>
      </c>
      <c r="Q86" s="151">
        <v>36.104452689941347</v>
      </c>
      <c r="R86" s="151">
        <v>35.209959462488186</v>
      </c>
      <c r="S86" s="151">
        <v>40.85503857019679</v>
      </c>
      <c r="T86" s="151">
        <v>41.049586372912017</v>
      </c>
      <c r="U86" s="151">
        <v>36.218888356153521</v>
      </c>
      <c r="V86" s="151">
        <v>30.355794192572308</v>
      </c>
      <c r="W86" s="151">
        <v>32.253031329608078</v>
      </c>
      <c r="X86" s="151">
        <v>29.268680291445058</v>
      </c>
      <c r="Y86" s="151">
        <v>28.776276193317646</v>
      </c>
      <c r="Z86" s="349">
        <v>30.024295660048111</v>
      </c>
      <c r="AA86" s="350">
        <v>28.548615780395824</v>
      </c>
      <c r="AB86" s="148">
        <v>26.561319918500768</v>
      </c>
      <c r="AC86" s="488">
        <f t="shared" si="2"/>
        <v>724.41706227371481</v>
      </c>
      <c r="AD86" s="156">
        <f t="shared" ref="AD86:AD149" si="3">MAX(E86:AB86)</f>
        <v>41.049586372912017</v>
      </c>
    </row>
    <row r="87" spans="1:30" ht="15.6" x14ac:dyDescent="0.3">
      <c r="A87" s="528"/>
      <c r="B87" s="522"/>
      <c r="C87" s="341" t="s">
        <v>30</v>
      </c>
      <c r="D87" s="525"/>
      <c r="E87" s="384">
        <v>0.3</v>
      </c>
      <c r="F87" s="385">
        <v>0.28000000000000003</v>
      </c>
      <c r="G87" s="385">
        <v>0.28999999999999998</v>
      </c>
      <c r="H87" s="386">
        <v>0.28999999999999998</v>
      </c>
      <c r="I87" s="387">
        <v>0.28999999999999998</v>
      </c>
      <c r="J87" s="388">
        <v>0.27</v>
      </c>
      <c r="K87" s="385">
        <v>0.2</v>
      </c>
      <c r="L87" s="385">
        <v>0.18</v>
      </c>
      <c r="M87" s="385">
        <v>0.31</v>
      </c>
      <c r="N87" s="386">
        <v>0.34</v>
      </c>
      <c r="O87" s="387">
        <v>0.37</v>
      </c>
      <c r="P87" s="388">
        <v>0.38</v>
      </c>
      <c r="Q87" s="385">
        <v>0.38</v>
      </c>
      <c r="R87" s="385">
        <v>0.37</v>
      </c>
      <c r="S87" s="385">
        <v>0.43</v>
      </c>
      <c r="T87" s="385">
        <v>0.43</v>
      </c>
      <c r="U87" s="385">
        <v>0.38</v>
      </c>
      <c r="V87" s="385">
        <v>0.32</v>
      </c>
      <c r="W87" s="385">
        <v>0.34</v>
      </c>
      <c r="X87" s="385">
        <v>0.31</v>
      </c>
      <c r="Y87" s="385">
        <v>0.3</v>
      </c>
      <c r="Z87" s="386">
        <v>0.32</v>
      </c>
      <c r="AA87" s="387">
        <v>0.3</v>
      </c>
      <c r="AB87" s="389">
        <v>0.28000000000000003</v>
      </c>
      <c r="AC87" s="488">
        <f t="shared" si="2"/>
        <v>7.6599999999999993</v>
      </c>
      <c r="AD87" s="156">
        <f t="shared" si="3"/>
        <v>0.43</v>
      </c>
    </row>
    <row r="88" spans="1:30" ht="14.4" thickBot="1" x14ac:dyDescent="0.3">
      <c r="A88" s="528"/>
      <c r="B88" s="523"/>
      <c r="C88" s="341" t="s">
        <v>31</v>
      </c>
      <c r="D88" s="526"/>
      <c r="E88" s="136">
        <v>7.0000000000000007E-2</v>
      </c>
      <c r="F88" s="137">
        <v>7.0000000000000007E-2</v>
      </c>
      <c r="G88" s="137">
        <v>7.0000000000000007E-2</v>
      </c>
      <c r="H88" s="281">
        <v>7.0000000000000007E-2</v>
      </c>
      <c r="I88" s="282">
        <v>7.0000000000000007E-2</v>
      </c>
      <c r="J88" s="141">
        <v>7.0000000000000007E-2</v>
      </c>
      <c r="K88" s="137">
        <v>0.06</v>
      </c>
      <c r="L88" s="137">
        <v>0.06</v>
      </c>
      <c r="M88" s="137">
        <v>7.0000000000000007E-2</v>
      </c>
      <c r="N88" s="281">
        <v>0.08</v>
      </c>
      <c r="O88" s="282">
        <v>0.1</v>
      </c>
      <c r="P88" s="141">
        <v>0.1</v>
      </c>
      <c r="Q88" s="137">
        <v>0.09</v>
      </c>
      <c r="R88" s="137">
        <v>0.09</v>
      </c>
      <c r="S88" s="137">
        <v>0.11</v>
      </c>
      <c r="T88" s="137">
        <v>0.11</v>
      </c>
      <c r="U88" s="137">
        <v>0.1</v>
      </c>
      <c r="V88" s="137">
        <v>0.08</v>
      </c>
      <c r="W88" s="137">
        <v>7.0000000000000007E-2</v>
      </c>
      <c r="X88" s="137">
        <v>7.0000000000000007E-2</v>
      </c>
      <c r="Y88" s="137">
        <v>7.0000000000000007E-2</v>
      </c>
      <c r="Z88" s="281">
        <v>7.0000000000000007E-2</v>
      </c>
      <c r="AA88" s="282">
        <v>7.0000000000000007E-2</v>
      </c>
      <c r="AB88" s="149">
        <v>7.0000000000000007E-2</v>
      </c>
      <c r="AC88" s="488">
        <f t="shared" si="2"/>
        <v>1.8900000000000008</v>
      </c>
      <c r="AD88" s="156">
        <f t="shared" si="3"/>
        <v>0.11</v>
      </c>
    </row>
    <row r="89" spans="1:30" s="157" customFormat="1" x14ac:dyDescent="0.25">
      <c r="A89" s="528"/>
      <c r="B89" s="521" t="s">
        <v>81</v>
      </c>
      <c r="C89" s="134" t="s">
        <v>38</v>
      </c>
      <c r="D89" s="524" t="s">
        <v>280</v>
      </c>
      <c r="E89" s="135">
        <v>38.230063674502155</v>
      </c>
      <c r="F89" s="151">
        <v>35.432741942221504</v>
      </c>
      <c r="G89" s="151">
        <v>33.464096148148677</v>
      </c>
      <c r="H89" s="349">
        <v>32.484330301561499</v>
      </c>
      <c r="I89" s="350">
        <v>31.604979695473755</v>
      </c>
      <c r="J89" s="147">
        <v>34.50030136479463</v>
      </c>
      <c r="K89" s="151">
        <v>39.284316084749968</v>
      </c>
      <c r="L89" s="151">
        <v>50.665998926331191</v>
      </c>
      <c r="M89" s="151">
        <v>57.007030563065271</v>
      </c>
      <c r="N89" s="349">
        <v>63.960983418258252</v>
      </c>
      <c r="O89" s="350">
        <v>63.106510939685791</v>
      </c>
      <c r="P89" s="147">
        <v>64.812747584695785</v>
      </c>
      <c r="Q89" s="151">
        <v>65.558085147525063</v>
      </c>
      <c r="R89" s="151">
        <v>64.710195768897208</v>
      </c>
      <c r="S89" s="151">
        <v>66.508202323576157</v>
      </c>
      <c r="T89" s="151">
        <v>65.870266505370438</v>
      </c>
      <c r="U89" s="151">
        <v>61.000233020890143</v>
      </c>
      <c r="V89" s="151">
        <v>58.814351248108835</v>
      </c>
      <c r="W89" s="151">
        <v>55.019876974037302</v>
      </c>
      <c r="X89" s="151">
        <v>52.872454720029779</v>
      </c>
      <c r="Y89" s="151">
        <v>51.797297147971761</v>
      </c>
      <c r="Z89" s="349">
        <v>52.542517405084205</v>
      </c>
      <c r="AA89" s="350">
        <v>46.629405774646514</v>
      </c>
      <c r="AB89" s="148">
        <v>41.739217014786909</v>
      </c>
      <c r="AC89" s="488">
        <f t="shared" si="2"/>
        <v>1227.6162036944127</v>
      </c>
      <c r="AD89" s="156">
        <f t="shared" si="3"/>
        <v>66.508202323576157</v>
      </c>
    </row>
    <row r="90" spans="1:30" x14ac:dyDescent="0.25">
      <c r="A90" s="528"/>
      <c r="B90" s="522"/>
      <c r="C90" s="341" t="s">
        <v>30</v>
      </c>
      <c r="D90" s="525"/>
      <c r="E90" s="136">
        <v>0.41</v>
      </c>
      <c r="F90" s="137">
        <v>0.38</v>
      </c>
      <c r="G90" s="137">
        <v>0.36</v>
      </c>
      <c r="H90" s="281">
        <v>0.35</v>
      </c>
      <c r="I90" s="282">
        <v>0.34</v>
      </c>
      <c r="J90" s="141">
        <v>0.37</v>
      </c>
      <c r="K90" s="137">
        <v>0.42</v>
      </c>
      <c r="L90" s="137">
        <v>0.54</v>
      </c>
      <c r="M90" s="137">
        <v>0.6</v>
      </c>
      <c r="N90" s="281">
        <v>0.67</v>
      </c>
      <c r="O90" s="282">
        <v>0.66</v>
      </c>
      <c r="P90" s="141">
        <v>0.68</v>
      </c>
      <c r="Q90" s="137">
        <v>0.69</v>
      </c>
      <c r="R90" s="137">
        <v>0.68</v>
      </c>
      <c r="S90" s="137">
        <v>0.7</v>
      </c>
      <c r="T90" s="137">
        <v>0.69</v>
      </c>
      <c r="U90" s="137">
        <v>0.64</v>
      </c>
      <c r="V90" s="137">
        <v>0.62</v>
      </c>
      <c r="W90" s="137">
        <v>0.57999999999999996</v>
      </c>
      <c r="X90" s="137">
        <v>0.56000000000000005</v>
      </c>
      <c r="Y90" s="137">
        <v>0.54</v>
      </c>
      <c r="Z90" s="281">
        <v>0.56000000000000005</v>
      </c>
      <c r="AA90" s="282">
        <v>0.49</v>
      </c>
      <c r="AB90" s="149">
        <v>0.44</v>
      </c>
      <c r="AC90" s="488">
        <f t="shared" si="2"/>
        <v>12.97</v>
      </c>
      <c r="AD90" s="156">
        <f t="shared" si="3"/>
        <v>0.7</v>
      </c>
    </row>
    <row r="91" spans="1:30" ht="14.4" thickBot="1" x14ac:dyDescent="0.3">
      <c r="A91" s="528"/>
      <c r="B91" s="523"/>
      <c r="C91" s="341" t="s">
        <v>31</v>
      </c>
      <c r="D91" s="526"/>
      <c r="E91" s="125">
        <v>7.0000000000000007E-2</v>
      </c>
      <c r="F91" s="154">
        <v>7.0000000000000007E-2</v>
      </c>
      <c r="G91" s="154">
        <v>0.08</v>
      </c>
      <c r="H91" s="391">
        <v>0.08</v>
      </c>
      <c r="I91" s="392">
        <v>0.08</v>
      </c>
      <c r="J91" s="150">
        <v>7.0000000000000007E-2</v>
      </c>
      <c r="K91" s="154">
        <v>7.0000000000000007E-2</v>
      </c>
      <c r="L91" s="154">
        <v>0.1</v>
      </c>
      <c r="M91" s="154">
        <v>0.1</v>
      </c>
      <c r="N91" s="391">
        <v>0.1</v>
      </c>
      <c r="O91" s="392">
        <v>0.1</v>
      </c>
      <c r="P91" s="150">
        <v>0.11</v>
      </c>
      <c r="Q91" s="154">
        <v>0.12</v>
      </c>
      <c r="R91" s="154">
        <v>0.1</v>
      </c>
      <c r="S91" s="154">
        <v>0.1</v>
      </c>
      <c r="T91" s="154">
        <v>0.1</v>
      </c>
      <c r="U91" s="154">
        <v>0.08</v>
      </c>
      <c r="V91" s="154">
        <v>7.0000000000000007E-2</v>
      </c>
      <c r="W91" s="154">
        <v>7.0000000000000007E-2</v>
      </c>
      <c r="X91" s="154">
        <v>0.06</v>
      </c>
      <c r="Y91" s="154">
        <v>0.05</v>
      </c>
      <c r="Z91" s="391">
        <v>0.05</v>
      </c>
      <c r="AA91" s="392">
        <v>0.05</v>
      </c>
      <c r="AB91" s="406">
        <v>0.05</v>
      </c>
      <c r="AC91" s="488">
        <f t="shared" si="2"/>
        <v>1.9300000000000006</v>
      </c>
      <c r="AD91" s="156">
        <f t="shared" si="3"/>
        <v>0.12</v>
      </c>
    </row>
    <row r="92" spans="1:30" s="157" customFormat="1" x14ac:dyDescent="0.25">
      <c r="A92" s="528"/>
      <c r="B92" s="521" t="s">
        <v>82</v>
      </c>
      <c r="C92" s="134" t="s">
        <v>38</v>
      </c>
      <c r="D92" s="524" t="s">
        <v>277</v>
      </c>
      <c r="E92" s="135">
        <v>95.108938897541933</v>
      </c>
      <c r="F92" s="151">
        <v>90.44673601040752</v>
      </c>
      <c r="G92" s="151">
        <v>88.308031502059023</v>
      </c>
      <c r="H92" s="349">
        <v>86.315506229863416</v>
      </c>
      <c r="I92" s="350">
        <v>80.871565691359322</v>
      </c>
      <c r="J92" s="147">
        <v>85.784533123273121</v>
      </c>
      <c r="K92" s="151">
        <v>92.59874505691063</v>
      </c>
      <c r="L92" s="151">
        <v>102.27025709203889</v>
      </c>
      <c r="M92" s="151">
        <v>121.61499853453927</v>
      </c>
      <c r="N92" s="349">
        <v>143.19623153341399</v>
      </c>
      <c r="O92" s="350">
        <v>161.59091437586207</v>
      </c>
      <c r="P92" s="147">
        <v>162.98499760269087</v>
      </c>
      <c r="Q92" s="151">
        <v>165.32038863288932</v>
      </c>
      <c r="R92" s="151">
        <v>166.53359205230896</v>
      </c>
      <c r="S92" s="151">
        <v>165.32038863288932</v>
      </c>
      <c r="T92" s="151">
        <v>165.15298703520415</v>
      </c>
      <c r="U92" s="151">
        <v>164.89125488459368</v>
      </c>
      <c r="V92" s="151">
        <v>160.31653807952247</v>
      </c>
      <c r="W92" s="151">
        <v>161.26515664804035</v>
      </c>
      <c r="X92" s="151">
        <v>158.61736416008935</v>
      </c>
      <c r="Y92" s="151">
        <v>154.43268223747137</v>
      </c>
      <c r="Z92" s="349">
        <v>149.18321906086408</v>
      </c>
      <c r="AA92" s="350">
        <v>118.95256575164927</v>
      </c>
      <c r="AB92" s="148">
        <v>96</v>
      </c>
      <c r="AC92" s="488">
        <f t="shared" si="2"/>
        <v>3137.077592825482</v>
      </c>
      <c r="AD92" s="156">
        <f t="shared" si="3"/>
        <v>166.53359205230896</v>
      </c>
    </row>
    <row r="93" spans="1:30" ht="15.6" x14ac:dyDescent="0.3">
      <c r="A93" s="528"/>
      <c r="B93" s="522"/>
      <c r="C93" s="341" t="s">
        <v>30</v>
      </c>
      <c r="D93" s="525"/>
      <c r="E93" s="384">
        <v>1.02</v>
      </c>
      <c r="F93" s="385">
        <v>0.97</v>
      </c>
      <c r="G93" s="385">
        <v>0.95</v>
      </c>
      <c r="H93" s="386">
        <v>0.93</v>
      </c>
      <c r="I93" s="387">
        <v>0.87</v>
      </c>
      <c r="J93" s="388">
        <v>0.92</v>
      </c>
      <c r="K93" s="385">
        <v>0.99</v>
      </c>
      <c r="L93" s="385">
        <v>1.0900000000000001</v>
      </c>
      <c r="M93" s="385">
        <v>1.28</v>
      </c>
      <c r="N93" s="386">
        <v>1.5</v>
      </c>
      <c r="O93" s="387">
        <v>1.69</v>
      </c>
      <c r="P93" s="388">
        <v>1.71</v>
      </c>
      <c r="Q93" s="385">
        <v>1.74</v>
      </c>
      <c r="R93" s="385">
        <v>1.75</v>
      </c>
      <c r="S93" s="385">
        <v>1.74</v>
      </c>
      <c r="T93" s="385">
        <v>1.73</v>
      </c>
      <c r="U93" s="385">
        <v>1.73</v>
      </c>
      <c r="V93" s="385">
        <v>1.69</v>
      </c>
      <c r="W93" s="385">
        <v>1.7</v>
      </c>
      <c r="X93" s="385">
        <v>1.68</v>
      </c>
      <c r="Y93" s="385">
        <v>1.61</v>
      </c>
      <c r="Z93" s="386">
        <v>1.59</v>
      </c>
      <c r="AA93" s="387">
        <v>1.25</v>
      </c>
      <c r="AB93" s="389">
        <v>1.06</v>
      </c>
      <c r="AC93" s="488">
        <f t="shared" si="2"/>
        <v>33.19</v>
      </c>
      <c r="AD93" s="156">
        <f t="shared" si="3"/>
        <v>1.75</v>
      </c>
    </row>
    <row r="94" spans="1:30" ht="14.4" thickBot="1" x14ac:dyDescent="0.3">
      <c r="A94" s="528"/>
      <c r="B94" s="523"/>
      <c r="C94" s="341" t="s">
        <v>31</v>
      </c>
      <c r="D94" s="526"/>
      <c r="E94" s="126">
        <v>0.28000000000000003</v>
      </c>
      <c r="F94" s="129">
        <v>0.27</v>
      </c>
      <c r="G94" s="129">
        <v>0.26</v>
      </c>
      <c r="H94" s="283">
        <v>0.25</v>
      </c>
      <c r="I94" s="284">
        <v>0.24</v>
      </c>
      <c r="J94" s="153">
        <v>0.24</v>
      </c>
      <c r="K94" s="129">
        <v>0.26</v>
      </c>
      <c r="L94" s="129">
        <v>0.25</v>
      </c>
      <c r="M94" s="129">
        <v>0.25</v>
      </c>
      <c r="N94" s="283">
        <v>0.25</v>
      </c>
      <c r="O94" s="284">
        <v>0.28999999999999998</v>
      </c>
      <c r="P94" s="153">
        <v>0.3</v>
      </c>
      <c r="Q94" s="129">
        <v>0.32</v>
      </c>
      <c r="R94" s="129">
        <v>0.32</v>
      </c>
      <c r="S94" s="129">
        <v>0.32</v>
      </c>
      <c r="T94" s="129">
        <v>0.32</v>
      </c>
      <c r="U94" s="129">
        <v>0.33</v>
      </c>
      <c r="V94" s="129">
        <v>0.33</v>
      </c>
      <c r="W94" s="129">
        <v>0.33</v>
      </c>
      <c r="X94" s="129">
        <v>0.33</v>
      </c>
      <c r="Y94" s="129">
        <v>0.28999999999999998</v>
      </c>
      <c r="Z94" s="283">
        <v>0.28999999999999998</v>
      </c>
      <c r="AA94" s="284">
        <v>0.26</v>
      </c>
      <c r="AB94" s="155">
        <v>0.22</v>
      </c>
      <c r="AC94" s="488">
        <f t="shared" si="2"/>
        <v>6.8</v>
      </c>
      <c r="AD94" s="156">
        <f t="shared" si="3"/>
        <v>0.33</v>
      </c>
    </row>
    <row r="95" spans="1:30" s="157" customFormat="1" x14ac:dyDescent="0.25">
      <c r="A95" s="528"/>
      <c r="B95" s="521" t="s">
        <v>83</v>
      </c>
      <c r="C95" s="134" t="s">
        <v>38</v>
      </c>
      <c r="D95" s="524" t="s">
        <v>53</v>
      </c>
      <c r="E95" s="127">
        <v>21.44613328081828</v>
      </c>
      <c r="F95" s="128">
        <v>20.513692703391396</v>
      </c>
      <c r="G95" s="128">
        <v>19.52072275308673</v>
      </c>
      <c r="H95" s="339">
        <v>18.562474458035148</v>
      </c>
      <c r="I95" s="340">
        <v>18.591164526749267</v>
      </c>
      <c r="J95" s="130">
        <v>18.648811548537633</v>
      </c>
      <c r="K95" s="128">
        <v>22.44818061985713</v>
      </c>
      <c r="L95" s="128">
        <v>28.147777181295105</v>
      </c>
      <c r="M95" s="128">
        <v>37.054569865992434</v>
      </c>
      <c r="N95" s="339">
        <v>38.185661742243738</v>
      </c>
      <c r="O95" s="340">
        <v>42.071007293123856</v>
      </c>
      <c r="P95" s="130">
        <v>40.031402919959156</v>
      </c>
      <c r="Q95" s="128">
        <v>41.805155746247877</v>
      </c>
      <c r="R95" s="128">
        <v>39.016441566540962</v>
      </c>
      <c r="S95" s="128">
        <v>39.904921394145696</v>
      </c>
      <c r="T95" s="128">
        <v>41.049586372912017</v>
      </c>
      <c r="U95" s="128">
        <v>41.937660201861974</v>
      </c>
      <c r="V95" s="128">
        <v>38.893361309233264</v>
      </c>
      <c r="W95" s="128">
        <v>32.253031329608078</v>
      </c>
      <c r="X95" s="128">
        <v>29.268680291445058</v>
      </c>
      <c r="Y95" s="128">
        <v>26.857857780429804</v>
      </c>
      <c r="Z95" s="339">
        <v>27.209517941918602</v>
      </c>
      <c r="AA95" s="340">
        <v>24.742133676343048</v>
      </c>
      <c r="AB95" s="145">
        <v>22.766845644429228</v>
      </c>
      <c r="AC95" s="488">
        <f t="shared" si="2"/>
        <v>730.92679214820555</v>
      </c>
      <c r="AD95" s="156">
        <f t="shared" si="3"/>
        <v>42.071007293123856</v>
      </c>
    </row>
    <row r="96" spans="1:30" x14ac:dyDescent="0.25">
      <c r="A96" s="528"/>
      <c r="B96" s="522"/>
      <c r="C96" s="341" t="s">
        <v>30</v>
      </c>
      <c r="D96" s="525"/>
      <c r="E96" s="136">
        <v>0.23</v>
      </c>
      <c r="F96" s="137">
        <v>0.22</v>
      </c>
      <c r="G96" s="137">
        <v>0.21</v>
      </c>
      <c r="H96" s="281">
        <v>0.2</v>
      </c>
      <c r="I96" s="282">
        <v>0.2</v>
      </c>
      <c r="J96" s="141">
        <v>0.2</v>
      </c>
      <c r="K96" s="137">
        <v>0.24</v>
      </c>
      <c r="L96" s="137">
        <v>0.3</v>
      </c>
      <c r="M96" s="137">
        <v>0.39</v>
      </c>
      <c r="N96" s="281">
        <v>0.4</v>
      </c>
      <c r="O96" s="282">
        <v>0.44</v>
      </c>
      <c r="P96" s="141">
        <v>0.42</v>
      </c>
      <c r="Q96" s="137">
        <v>0.44</v>
      </c>
      <c r="R96" s="137">
        <v>0.41</v>
      </c>
      <c r="S96" s="137">
        <v>0.42</v>
      </c>
      <c r="T96" s="137">
        <v>0.43</v>
      </c>
      <c r="U96" s="137">
        <v>0.44</v>
      </c>
      <c r="V96" s="137">
        <v>0.41</v>
      </c>
      <c r="W96" s="137">
        <v>0.34</v>
      </c>
      <c r="X96" s="137">
        <v>0.31</v>
      </c>
      <c r="Y96" s="137">
        <v>0.28000000000000003</v>
      </c>
      <c r="Z96" s="281">
        <v>0.28999999999999998</v>
      </c>
      <c r="AA96" s="282">
        <v>0.26</v>
      </c>
      <c r="AB96" s="149">
        <v>0.24</v>
      </c>
      <c r="AC96" s="488">
        <f t="shared" si="2"/>
        <v>7.72</v>
      </c>
      <c r="AD96" s="156">
        <f t="shared" si="3"/>
        <v>0.44</v>
      </c>
    </row>
    <row r="97" spans="1:30" ht="14.4" thickBot="1" x14ac:dyDescent="0.3">
      <c r="A97" s="528"/>
      <c r="B97" s="523"/>
      <c r="C97" s="341" t="s">
        <v>31</v>
      </c>
      <c r="D97" s="526"/>
      <c r="E97" s="136">
        <v>6.7000000000000004E-2</v>
      </c>
      <c r="F97" s="137">
        <v>7.0999999999999994E-2</v>
      </c>
      <c r="G97" s="137">
        <v>7.0000000000000007E-2</v>
      </c>
      <c r="H97" s="281">
        <v>6.8000000000000005E-2</v>
      </c>
      <c r="I97" s="282">
        <v>6.8000000000000005E-2</v>
      </c>
      <c r="J97" s="141">
        <v>6.6000000000000003E-2</v>
      </c>
      <c r="K97" s="137">
        <v>6.5000000000000002E-2</v>
      </c>
      <c r="L97" s="137">
        <v>7.9000000000000001E-2</v>
      </c>
      <c r="M97" s="137">
        <v>8.8999999999999996E-2</v>
      </c>
      <c r="N97" s="281">
        <v>8.6999999999999994E-2</v>
      </c>
      <c r="O97" s="282">
        <v>8.8999999999999996E-2</v>
      </c>
      <c r="P97" s="141">
        <v>0.08</v>
      </c>
      <c r="Q97" s="137">
        <v>8.2000000000000003E-2</v>
      </c>
      <c r="R97" s="137">
        <v>9.6000000000000002E-2</v>
      </c>
      <c r="S97" s="137">
        <v>9.5000000000000001E-2</v>
      </c>
      <c r="T97" s="137">
        <v>8.5000000000000006E-2</v>
      </c>
      <c r="U97" s="137">
        <v>0.1</v>
      </c>
      <c r="V97" s="137">
        <v>8.5999999999999993E-2</v>
      </c>
      <c r="W97" s="137">
        <v>7.5999999999999998E-2</v>
      </c>
      <c r="X97" s="137">
        <v>7.0999999999999994E-2</v>
      </c>
      <c r="Y97" s="137">
        <v>6.3E-2</v>
      </c>
      <c r="Z97" s="281">
        <v>5.3999999999999999E-2</v>
      </c>
      <c r="AA97" s="282">
        <v>5.2999999999999999E-2</v>
      </c>
      <c r="AB97" s="149">
        <v>0.05</v>
      </c>
      <c r="AC97" s="488">
        <f t="shared" si="2"/>
        <v>1.81</v>
      </c>
      <c r="AD97" s="156">
        <f t="shared" si="3"/>
        <v>0.1</v>
      </c>
    </row>
    <row r="98" spans="1:30" x14ac:dyDescent="0.25">
      <c r="A98" s="528"/>
      <c r="B98" s="521" t="s">
        <v>84</v>
      </c>
      <c r="C98" s="134" t="s">
        <v>38</v>
      </c>
      <c r="D98" s="524" t="s">
        <v>53</v>
      </c>
      <c r="E98" s="135">
        <v>4.6622028871344083</v>
      </c>
      <c r="F98" s="151">
        <v>3.7297623097075272</v>
      </c>
      <c r="G98" s="151">
        <v>3.7182329053498537</v>
      </c>
      <c r="H98" s="349">
        <v>3.7124948916070291</v>
      </c>
      <c r="I98" s="350">
        <v>3.7182329053498537</v>
      </c>
      <c r="J98" s="147">
        <v>4.6622028871344083</v>
      </c>
      <c r="K98" s="151">
        <v>6.5473860141249958</v>
      </c>
      <c r="L98" s="151">
        <v>13.135629351271051</v>
      </c>
      <c r="M98" s="151">
        <v>21.852695049175026</v>
      </c>
      <c r="N98" s="349">
        <v>24.820680132458424</v>
      </c>
      <c r="O98" s="350">
        <v>25.816299929871455</v>
      </c>
      <c r="P98" s="147">
        <v>22.875087382833804</v>
      </c>
      <c r="Q98" s="151">
        <v>24.703046577328287</v>
      </c>
      <c r="R98" s="151">
        <v>25.693754202356246</v>
      </c>
      <c r="S98" s="151">
        <v>26.603280929430465</v>
      </c>
      <c r="T98" s="151">
        <v>23.866038588902331</v>
      </c>
      <c r="U98" s="151">
        <v>20.968830100930987</v>
      </c>
      <c r="V98" s="151">
        <v>17.075134233321922</v>
      </c>
      <c r="W98" s="151">
        <v>11.383422822214614</v>
      </c>
      <c r="X98" s="151">
        <v>9.4415097714338909</v>
      </c>
      <c r="Y98" s="151">
        <v>8.6328828579952948</v>
      </c>
      <c r="Z98" s="349">
        <v>8.4443331543885307</v>
      </c>
      <c r="AA98" s="350">
        <v>7.612964208105554</v>
      </c>
      <c r="AB98" s="148">
        <v>5.6917114111073071</v>
      </c>
      <c r="AC98" s="488">
        <f t="shared" si="2"/>
        <v>329.36781550353334</v>
      </c>
      <c r="AD98" s="156">
        <f t="shared" si="3"/>
        <v>26.603280929430465</v>
      </c>
    </row>
    <row r="99" spans="1:30" x14ac:dyDescent="0.25">
      <c r="A99" s="528"/>
      <c r="B99" s="522"/>
      <c r="C99" s="341" t="s">
        <v>30</v>
      </c>
      <c r="D99" s="525"/>
      <c r="E99" s="136">
        <v>0.05</v>
      </c>
      <c r="F99" s="137">
        <v>0.04</v>
      </c>
      <c r="G99" s="137">
        <v>0.04</v>
      </c>
      <c r="H99" s="281">
        <v>0.04</v>
      </c>
      <c r="I99" s="282">
        <v>0.04</v>
      </c>
      <c r="J99" s="141">
        <v>0.05</v>
      </c>
      <c r="K99" s="137">
        <v>7.0000000000000007E-2</v>
      </c>
      <c r="L99" s="137">
        <v>0.14000000000000001</v>
      </c>
      <c r="M99" s="137">
        <v>0.23</v>
      </c>
      <c r="N99" s="281">
        <v>0.26</v>
      </c>
      <c r="O99" s="282">
        <v>0.27</v>
      </c>
      <c r="P99" s="141">
        <v>0.24</v>
      </c>
      <c r="Q99" s="137">
        <v>0.26</v>
      </c>
      <c r="R99" s="137">
        <v>0.27</v>
      </c>
      <c r="S99" s="137">
        <v>0.28000000000000003</v>
      </c>
      <c r="T99" s="137">
        <v>0.25</v>
      </c>
      <c r="U99" s="137">
        <v>0.22</v>
      </c>
      <c r="V99" s="137">
        <v>0.18</v>
      </c>
      <c r="W99" s="137">
        <v>0.12</v>
      </c>
      <c r="X99" s="137">
        <v>0.1</v>
      </c>
      <c r="Y99" s="137">
        <v>0.09</v>
      </c>
      <c r="Z99" s="281">
        <v>0.09</v>
      </c>
      <c r="AA99" s="282">
        <v>0.08</v>
      </c>
      <c r="AB99" s="149">
        <v>0.06</v>
      </c>
      <c r="AC99" s="488">
        <f t="shared" si="2"/>
        <v>3.4700000000000006</v>
      </c>
      <c r="AD99" s="156">
        <f t="shared" si="3"/>
        <v>0.28000000000000003</v>
      </c>
    </row>
    <row r="100" spans="1:30" ht="14.4" thickBot="1" x14ac:dyDescent="0.3">
      <c r="A100" s="528"/>
      <c r="B100" s="523"/>
      <c r="C100" s="341" t="s">
        <v>31</v>
      </c>
      <c r="D100" s="526"/>
      <c r="E100" s="136">
        <v>3.1E-2</v>
      </c>
      <c r="F100" s="137">
        <v>3.2000000000000001E-2</v>
      </c>
      <c r="G100" s="137">
        <v>3.2000000000000001E-2</v>
      </c>
      <c r="H100" s="281">
        <v>3.3000000000000002E-2</v>
      </c>
      <c r="I100" s="282">
        <v>3.2000000000000001E-2</v>
      </c>
      <c r="J100" s="141">
        <v>3.9E-2</v>
      </c>
      <c r="K100" s="137">
        <v>3.9E-2</v>
      </c>
      <c r="L100" s="137">
        <v>7.4999999999999997E-2</v>
      </c>
      <c r="M100" s="137">
        <v>0.11899999999999999</v>
      </c>
      <c r="N100" s="281">
        <v>0.125</v>
      </c>
      <c r="O100" s="282">
        <v>0.13</v>
      </c>
      <c r="P100" s="141">
        <v>9.9000000000000005E-2</v>
      </c>
      <c r="Q100" s="137">
        <v>0.107</v>
      </c>
      <c r="R100" s="137">
        <v>0.13</v>
      </c>
      <c r="S100" s="137">
        <v>0.13800000000000001</v>
      </c>
      <c r="T100" s="137">
        <v>0.109</v>
      </c>
      <c r="U100" s="137">
        <v>9.9000000000000005E-2</v>
      </c>
      <c r="V100" s="137">
        <v>8.3000000000000004E-2</v>
      </c>
      <c r="W100" s="137">
        <v>5.5E-2</v>
      </c>
      <c r="X100" s="137">
        <v>5.1999999999999998E-2</v>
      </c>
      <c r="Y100" s="137">
        <v>4.8000000000000001E-2</v>
      </c>
      <c r="Z100" s="281">
        <v>4.8000000000000001E-2</v>
      </c>
      <c r="AA100" s="282">
        <v>4.7E-2</v>
      </c>
      <c r="AB100" s="149">
        <v>0.03</v>
      </c>
      <c r="AC100" s="488">
        <f t="shared" si="2"/>
        <v>1.732</v>
      </c>
      <c r="AD100" s="156">
        <f t="shared" si="3"/>
        <v>0.13800000000000001</v>
      </c>
    </row>
    <row r="101" spans="1:30" x14ac:dyDescent="0.25">
      <c r="A101" s="528"/>
      <c r="B101" s="521" t="s">
        <v>85</v>
      </c>
      <c r="C101" s="134" t="s">
        <v>38</v>
      </c>
      <c r="D101" s="524" t="s">
        <v>53</v>
      </c>
      <c r="E101" s="135">
        <v>22.378573858245161</v>
      </c>
      <c r="F101" s="151">
        <v>20.513692703391396</v>
      </c>
      <c r="G101" s="151">
        <v>18.591164526749267</v>
      </c>
      <c r="H101" s="349">
        <v>17.634350735133392</v>
      </c>
      <c r="I101" s="350">
        <v>16.732048074074338</v>
      </c>
      <c r="J101" s="147">
        <v>18.648811548537633</v>
      </c>
      <c r="K101" s="151">
        <v>24.318862338178551</v>
      </c>
      <c r="L101" s="151">
        <v>27.209517941918602</v>
      </c>
      <c r="M101" s="151">
        <v>30.403749633634817</v>
      </c>
      <c r="N101" s="349">
        <v>32.457812480907172</v>
      </c>
      <c r="O101" s="350">
        <v>33.465573983166706</v>
      </c>
      <c r="P101" s="147">
        <v>32.406373792347893</v>
      </c>
      <c r="Q101" s="151">
        <v>33.254101161788078</v>
      </c>
      <c r="R101" s="151">
        <v>32.355097884448604</v>
      </c>
      <c r="S101" s="151">
        <v>29.45363245758373</v>
      </c>
      <c r="T101" s="151">
        <v>30.548529393794983</v>
      </c>
      <c r="U101" s="151">
        <v>29.546987869493666</v>
      </c>
      <c r="V101" s="151">
        <v>29.407175624054418</v>
      </c>
      <c r="W101" s="151">
        <v>29.407175624054418</v>
      </c>
      <c r="X101" s="151">
        <v>28.324529314301664</v>
      </c>
      <c r="Y101" s="151">
        <v>29.735485399761568</v>
      </c>
      <c r="Z101" s="349">
        <v>29.086036420671611</v>
      </c>
      <c r="AA101" s="350">
        <v>34.258338936474992</v>
      </c>
      <c r="AB101" s="148">
        <v>45.533691288858456</v>
      </c>
      <c r="AC101" s="488">
        <f t="shared" si="2"/>
        <v>675.67131299157109</v>
      </c>
      <c r="AD101" s="156">
        <f t="shared" si="3"/>
        <v>45.533691288858456</v>
      </c>
    </row>
    <row r="102" spans="1:30" x14ac:dyDescent="0.25">
      <c r="A102" s="528"/>
      <c r="B102" s="522"/>
      <c r="C102" s="341" t="s">
        <v>30</v>
      </c>
      <c r="D102" s="525"/>
      <c r="E102" s="136">
        <v>0.24</v>
      </c>
      <c r="F102" s="137">
        <v>0.22</v>
      </c>
      <c r="G102" s="137">
        <v>0.2</v>
      </c>
      <c r="H102" s="281">
        <v>0.19</v>
      </c>
      <c r="I102" s="282">
        <v>0.18</v>
      </c>
      <c r="J102" s="141">
        <v>0.2</v>
      </c>
      <c r="K102" s="137">
        <v>0.26</v>
      </c>
      <c r="L102" s="137">
        <v>0.28999999999999998</v>
      </c>
      <c r="M102" s="137">
        <v>0.32</v>
      </c>
      <c r="N102" s="281">
        <v>0.34</v>
      </c>
      <c r="O102" s="282">
        <v>0.35</v>
      </c>
      <c r="P102" s="141">
        <v>0.34</v>
      </c>
      <c r="Q102" s="137">
        <v>0.35</v>
      </c>
      <c r="R102" s="137">
        <v>0.34</v>
      </c>
      <c r="S102" s="137">
        <v>0.31</v>
      </c>
      <c r="T102" s="137">
        <v>0.32</v>
      </c>
      <c r="U102" s="137">
        <v>0.31</v>
      </c>
      <c r="V102" s="137">
        <v>0.31</v>
      </c>
      <c r="W102" s="137">
        <v>0.31</v>
      </c>
      <c r="X102" s="137">
        <v>0.3</v>
      </c>
      <c r="Y102" s="137">
        <v>0.31</v>
      </c>
      <c r="Z102" s="281">
        <v>0.31</v>
      </c>
      <c r="AA102" s="282">
        <v>0.36</v>
      </c>
      <c r="AB102" s="149">
        <v>0.48</v>
      </c>
      <c r="AC102" s="488">
        <f t="shared" si="2"/>
        <v>7.139999999999997</v>
      </c>
      <c r="AD102" s="156">
        <f t="shared" si="3"/>
        <v>0.48</v>
      </c>
    </row>
    <row r="103" spans="1:30" ht="14.4" thickBot="1" x14ac:dyDescent="0.3">
      <c r="A103" s="528"/>
      <c r="B103" s="523"/>
      <c r="C103" s="341" t="s">
        <v>31</v>
      </c>
      <c r="D103" s="526"/>
      <c r="E103" s="125">
        <v>2.9000000000000001E-2</v>
      </c>
      <c r="F103" s="154">
        <v>3.5000000000000003E-2</v>
      </c>
      <c r="G103" s="154">
        <v>0.03</v>
      </c>
      <c r="H103" s="391">
        <v>3.2000000000000001E-2</v>
      </c>
      <c r="I103" s="392">
        <v>2.8000000000000001E-2</v>
      </c>
      <c r="J103" s="150">
        <v>2.5999999999999999E-2</v>
      </c>
      <c r="K103" s="154">
        <v>3.5999999999999997E-2</v>
      </c>
      <c r="L103" s="154">
        <v>2.9000000000000001E-2</v>
      </c>
      <c r="M103" s="154">
        <v>2.5000000000000001E-2</v>
      </c>
      <c r="N103" s="391">
        <v>2.8000000000000001E-2</v>
      </c>
      <c r="O103" s="392">
        <v>2.7E-2</v>
      </c>
      <c r="P103" s="150">
        <v>2.8000000000000001E-2</v>
      </c>
      <c r="Q103" s="154">
        <v>3.9E-2</v>
      </c>
      <c r="R103" s="154">
        <v>3.6999999999999998E-2</v>
      </c>
      <c r="S103" s="154">
        <v>2.5999999999999999E-2</v>
      </c>
      <c r="T103" s="154">
        <v>2.5999999999999999E-2</v>
      </c>
      <c r="U103" s="154">
        <v>2.5000000000000001E-2</v>
      </c>
      <c r="V103" s="154">
        <v>3.5000000000000003E-2</v>
      </c>
      <c r="W103" s="154">
        <v>0.03</v>
      </c>
      <c r="X103" s="154">
        <v>4.2999999999999997E-2</v>
      </c>
      <c r="Y103" s="154">
        <v>3.4000000000000002E-2</v>
      </c>
      <c r="Z103" s="391">
        <v>2.5999999999999999E-2</v>
      </c>
      <c r="AA103" s="392">
        <v>6.4000000000000001E-2</v>
      </c>
      <c r="AB103" s="406">
        <v>0.13</v>
      </c>
      <c r="AC103" s="488">
        <f t="shared" si="2"/>
        <v>0.86800000000000022</v>
      </c>
      <c r="AD103" s="156">
        <f t="shared" si="3"/>
        <v>0.13</v>
      </c>
    </row>
    <row r="104" spans="1:30" ht="15.6" x14ac:dyDescent="0.25">
      <c r="A104" s="528"/>
      <c r="B104" s="521" t="s">
        <v>86</v>
      </c>
      <c r="C104" s="134" t="s">
        <v>38</v>
      </c>
      <c r="D104" s="524" t="s">
        <v>87</v>
      </c>
      <c r="E104" s="221">
        <v>0</v>
      </c>
      <c r="F104" s="171">
        <v>0</v>
      </c>
      <c r="G104" s="171">
        <v>0</v>
      </c>
      <c r="H104" s="407">
        <v>0</v>
      </c>
      <c r="I104" s="362">
        <v>0</v>
      </c>
      <c r="J104" s="363">
        <v>0</v>
      </c>
      <c r="K104" s="171">
        <v>0</v>
      </c>
      <c r="L104" s="171">
        <v>0</v>
      </c>
      <c r="M104" s="171">
        <v>0</v>
      </c>
      <c r="N104" s="407">
        <v>0</v>
      </c>
      <c r="O104" s="362">
        <v>0</v>
      </c>
      <c r="P104" s="363">
        <v>0</v>
      </c>
      <c r="Q104" s="171">
        <v>0</v>
      </c>
      <c r="R104" s="171">
        <v>0</v>
      </c>
      <c r="S104" s="171">
        <v>0</v>
      </c>
      <c r="T104" s="171">
        <v>0</v>
      </c>
      <c r="U104" s="171">
        <v>0</v>
      </c>
      <c r="V104" s="171">
        <v>0</v>
      </c>
      <c r="W104" s="171">
        <v>0</v>
      </c>
      <c r="X104" s="171">
        <v>0</v>
      </c>
      <c r="Y104" s="171">
        <v>0</v>
      </c>
      <c r="Z104" s="407">
        <v>0</v>
      </c>
      <c r="AA104" s="362">
        <v>0</v>
      </c>
      <c r="AB104" s="408">
        <v>0</v>
      </c>
      <c r="AC104" s="488">
        <f t="shared" si="2"/>
        <v>0</v>
      </c>
      <c r="AD104" s="156">
        <f t="shared" si="3"/>
        <v>0</v>
      </c>
    </row>
    <row r="105" spans="1:30" ht="15.6" x14ac:dyDescent="0.25">
      <c r="A105" s="528"/>
      <c r="B105" s="522"/>
      <c r="C105" s="341" t="s">
        <v>30</v>
      </c>
      <c r="D105" s="525"/>
      <c r="E105" s="409">
        <v>0</v>
      </c>
      <c r="F105" s="410">
        <v>0</v>
      </c>
      <c r="G105" s="410">
        <v>0</v>
      </c>
      <c r="H105" s="411">
        <v>0</v>
      </c>
      <c r="I105" s="412">
        <v>0</v>
      </c>
      <c r="J105" s="413">
        <v>0</v>
      </c>
      <c r="K105" s="410">
        <v>0</v>
      </c>
      <c r="L105" s="410">
        <v>0</v>
      </c>
      <c r="M105" s="410">
        <v>0</v>
      </c>
      <c r="N105" s="411">
        <v>0</v>
      </c>
      <c r="O105" s="412">
        <v>0</v>
      </c>
      <c r="P105" s="413">
        <v>0</v>
      </c>
      <c r="Q105" s="410">
        <v>0</v>
      </c>
      <c r="R105" s="410">
        <v>0</v>
      </c>
      <c r="S105" s="410">
        <v>0</v>
      </c>
      <c r="T105" s="410">
        <v>0</v>
      </c>
      <c r="U105" s="410">
        <v>0</v>
      </c>
      <c r="V105" s="410">
        <v>0</v>
      </c>
      <c r="W105" s="410">
        <v>0</v>
      </c>
      <c r="X105" s="410">
        <v>0</v>
      </c>
      <c r="Y105" s="410">
        <v>0</v>
      </c>
      <c r="Z105" s="411">
        <v>0</v>
      </c>
      <c r="AA105" s="412">
        <v>0</v>
      </c>
      <c r="AB105" s="413">
        <v>0</v>
      </c>
      <c r="AC105" s="488">
        <f t="shared" si="2"/>
        <v>0</v>
      </c>
      <c r="AD105" s="156">
        <f t="shared" si="3"/>
        <v>0</v>
      </c>
    </row>
    <row r="106" spans="1:30" ht="16.2" thickBot="1" x14ac:dyDescent="0.3">
      <c r="A106" s="528"/>
      <c r="B106" s="523"/>
      <c r="C106" s="341" t="s">
        <v>31</v>
      </c>
      <c r="D106" s="526"/>
      <c r="E106" s="414">
        <v>0</v>
      </c>
      <c r="F106" s="415">
        <v>0</v>
      </c>
      <c r="G106" s="415">
        <v>0</v>
      </c>
      <c r="H106" s="416">
        <v>0</v>
      </c>
      <c r="I106" s="417">
        <v>0</v>
      </c>
      <c r="J106" s="418">
        <v>0</v>
      </c>
      <c r="K106" s="415">
        <v>0</v>
      </c>
      <c r="L106" s="415">
        <v>0</v>
      </c>
      <c r="M106" s="415">
        <v>0</v>
      </c>
      <c r="N106" s="416">
        <v>0</v>
      </c>
      <c r="O106" s="417">
        <v>0</v>
      </c>
      <c r="P106" s="418">
        <v>0</v>
      </c>
      <c r="Q106" s="415">
        <v>0</v>
      </c>
      <c r="R106" s="415">
        <v>0</v>
      </c>
      <c r="S106" s="415">
        <v>0</v>
      </c>
      <c r="T106" s="415">
        <v>0</v>
      </c>
      <c r="U106" s="415">
        <v>0</v>
      </c>
      <c r="V106" s="415">
        <v>0</v>
      </c>
      <c r="W106" s="415">
        <v>0</v>
      </c>
      <c r="X106" s="415">
        <v>0</v>
      </c>
      <c r="Y106" s="415">
        <v>0</v>
      </c>
      <c r="Z106" s="416">
        <v>0</v>
      </c>
      <c r="AA106" s="417">
        <v>0</v>
      </c>
      <c r="AB106" s="419">
        <v>0</v>
      </c>
      <c r="AC106" s="488">
        <f t="shared" si="2"/>
        <v>0</v>
      </c>
      <c r="AD106" s="156">
        <f t="shared" si="3"/>
        <v>0</v>
      </c>
    </row>
    <row r="107" spans="1:30" x14ac:dyDescent="0.25">
      <c r="A107" s="528"/>
      <c r="B107" s="521" t="s">
        <v>88</v>
      </c>
      <c r="C107" s="134" t="s">
        <v>38</v>
      </c>
      <c r="D107" s="524" t="s">
        <v>48</v>
      </c>
      <c r="E107" s="135">
        <v>11.189286929122581</v>
      </c>
      <c r="F107" s="151">
        <v>12.121727506549464</v>
      </c>
      <c r="G107" s="151">
        <v>12.084256942387023</v>
      </c>
      <c r="H107" s="349">
        <v>12.065608397722846</v>
      </c>
      <c r="I107" s="350">
        <v>12.084256942387023</v>
      </c>
      <c r="J107" s="147">
        <v>12.121727506549464</v>
      </c>
      <c r="K107" s="151">
        <v>13.094772028249992</v>
      </c>
      <c r="L107" s="151">
        <v>14.073888590647552</v>
      </c>
      <c r="M107" s="151">
        <v>19.002343521021764</v>
      </c>
      <c r="N107" s="349">
        <v>21.002113958234052</v>
      </c>
      <c r="O107" s="350">
        <v>21.035503646561928</v>
      </c>
      <c r="P107" s="147">
        <v>20.968830100930987</v>
      </c>
      <c r="Q107" s="151">
        <v>20.902577873123938</v>
      </c>
      <c r="R107" s="151">
        <v>19.984031046277078</v>
      </c>
      <c r="S107" s="151">
        <v>19.952460697072848</v>
      </c>
      <c r="T107" s="151">
        <v>21.002113958234052</v>
      </c>
      <c r="U107" s="151">
        <v>20.015701459979578</v>
      </c>
      <c r="V107" s="151">
        <v>19.920989938875575</v>
      </c>
      <c r="W107" s="151">
        <v>16.126515664804039</v>
      </c>
      <c r="X107" s="151">
        <v>14.162264657150832</v>
      </c>
      <c r="Y107" s="151">
        <v>12.469719683770981</v>
      </c>
      <c r="Z107" s="349">
        <v>12.197370111894546</v>
      </c>
      <c r="AA107" s="350">
        <v>11.419446312158328</v>
      </c>
      <c r="AB107" s="148">
        <v>11.383422822214614</v>
      </c>
      <c r="AC107" s="488">
        <f t="shared" si="2"/>
        <v>380.38093029592102</v>
      </c>
      <c r="AD107" s="156">
        <f t="shared" si="3"/>
        <v>21.035503646561928</v>
      </c>
    </row>
    <row r="108" spans="1:30" ht="15.6" x14ac:dyDescent="0.3">
      <c r="A108" s="528"/>
      <c r="B108" s="522"/>
      <c r="C108" s="341" t="s">
        <v>30</v>
      </c>
      <c r="D108" s="525"/>
      <c r="E108" s="384">
        <v>0.12</v>
      </c>
      <c r="F108" s="385">
        <v>0.13</v>
      </c>
      <c r="G108" s="385">
        <v>0.13</v>
      </c>
      <c r="H108" s="386">
        <v>0.13</v>
      </c>
      <c r="I108" s="387">
        <v>0.13</v>
      </c>
      <c r="J108" s="388">
        <v>0.13</v>
      </c>
      <c r="K108" s="385">
        <v>0.14000000000000001</v>
      </c>
      <c r="L108" s="385">
        <v>0.15</v>
      </c>
      <c r="M108" s="385">
        <v>0.2</v>
      </c>
      <c r="N108" s="386">
        <v>0.22</v>
      </c>
      <c r="O108" s="387">
        <v>0.22</v>
      </c>
      <c r="P108" s="388">
        <v>0.22</v>
      </c>
      <c r="Q108" s="385">
        <v>0.22</v>
      </c>
      <c r="R108" s="385">
        <v>0.21</v>
      </c>
      <c r="S108" s="385">
        <v>0.21</v>
      </c>
      <c r="T108" s="385">
        <v>0.22</v>
      </c>
      <c r="U108" s="385">
        <v>0.21</v>
      </c>
      <c r="V108" s="385">
        <v>0.21</v>
      </c>
      <c r="W108" s="385">
        <v>0.17</v>
      </c>
      <c r="X108" s="385">
        <v>0.15</v>
      </c>
      <c r="Y108" s="385">
        <v>0.13</v>
      </c>
      <c r="Z108" s="386">
        <v>0.13</v>
      </c>
      <c r="AA108" s="387">
        <v>0.12</v>
      </c>
      <c r="AB108" s="389">
        <v>0.12</v>
      </c>
      <c r="AC108" s="488">
        <f t="shared" si="2"/>
        <v>4.0199999999999996</v>
      </c>
      <c r="AD108" s="156">
        <f t="shared" si="3"/>
        <v>0.22</v>
      </c>
    </row>
    <row r="109" spans="1:30" ht="14.4" thickBot="1" x14ac:dyDescent="0.3">
      <c r="A109" s="528"/>
      <c r="B109" s="523"/>
      <c r="C109" s="341" t="s">
        <v>31</v>
      </c>
      <c r="D109" s="526"/>
      <c r="E109" s="136">
        <v>6.4000000000000001E-2</v>
      </c>
      <c r="F109" s="137">
        <v>6.9000000000000006E-2</v>
      </c>
      <c r="G109" s="137">
        <v>6.7000000000000004E-2</v>
      </c>
      <c r="H109" s="281">
        <v>6.8000000000000005E-2</v>
      </c>
      <c r="I109" s="282">
        <v>6.6000000000000003E-2</v>
      </c>
      <c r="J109" s="141">
        <v>6.8000000000000005E-2</v>
      </c>
      <c r="K109" s="137">
        <v>7.0999999999999994E-2</v>
      </c>
      <c r="L109" s="137">
        <v>6.7000000000000004E-2</v>
      </c>
      <c r="M109" s="137">
        <v>6.0999999999999999E-2</v>
      </c>
      <c r="N109" s="281">
        <v>0.06</v>
      </c>
      <c r="O109" s="282">
        <v>5.7000000000000002E-2</v>
      </c>
      <c r="P109" s="141">
        <v>6.4000000000000001E-2</v>
      </c>
      <c r="Q109" s="137">
        <v>6.3E-2</v>
      </c>
      <c r="R109" s="137">
        <v>5.3999999999999999E-2</v>
      </c>
      <c r="S109" s="137">
        <v>5.8000000000000003E-2</v>
      </c>
      <c r="T109" s="137">
        <v>6.2E-2</v>
      </c>
      <c r="U109" s="137">
        <v>6.2E-2</v>
      </c>
      <c r="V109" s="137">
        <v>6.3E-2</v>
      </c>
      <c r="W109" s="137">
        <v>6.3E-2</v>
      </c>
      <c r="X109" s="137">
        <v>6.2E-2</v>
      </c>
      <c r="Y109" s="137">
        <v>5.3999999999999999E-2</v>
      </c>
      <c r="Z109" s="281">
        <v>5.6000000000000001E-2</v>
      </c>
      <c r="AA109" s="282">
        <v>0.06</v>
      </c>
      <c r="AB109" s="141">
        <v>5.3999999999999999E-2</v>
      </c>
      <c r="AC109" s="488">
        <f t="shared" si="2"/>
        <v>1.4930000000000003</v>
      </c>
      <c r="AD109" s="156">
        <f t="shared" si="3"/>
        <v>7.0999999999999994E-2</v>
      </c>
    </row>
    <row r="110" spans="1:30" x14ac:dyDescent="0.25">
      <c r="A110" s="528"/>
      <c r="B110" s="521" t="s">
        <v>89</v>
      </c>
      <c r="C110" s="134" t="s">
        <v>38</v>
      </c>
      <c r="D110" s="524" t="s">
        <v>90</v>
      </c>
      <c r="E110" s="135">
        <v>118.419953333214</v>
      </c>
      <c r="F110" s="151">
        <v>115.62263160093335</v>
      </c>
      <c r="G110" s="151">
        <v>106.89919602880829</v>
      </c>
      <c r="H110" s="349">
        <v>113.23109419401439</v>
      </c>
      <c r="I110" s="350">
        <v>118.05389474485784</v>
      </c>
      <c r="J110" s="147">
        <v>118.419953333214</v>
      </c>
      <c r="K110" s="151">
        <v>116.91760739508918</v>
      </c>
      <c r="L110" s="151">
        <v>120.09718264019244</v>
      </c>
      <c r="M110" s="151">
        <v>115.91429547823275</v>
      </c>
      <c r="N110" s="349">
        <v>116.46626831384337</v>
      </c>
      <c r="O110" s="350">
        <v>135.77461444599061</v>
      </c>
      <c r="P110" s="147">
        <v>133.43800973319719</v>
      </c>
      <c r="Q110" s="151">
        <v>130.16605311899909</v>
      </c>
      <c r="R110" s="151">
        <v>114.1944631215833</v>
      </c>
      <c r="S110" s="151">
        <v>110.21359242192621</v>
      </c>
      <c r="T110" s="151">
        <v>120.28483448806774</v>
      </c>
      <c r="U110" s="151">
        <v>130.57862381034298</v>
      </c>
      <c r="V110" s="151">
        <v>127.11488818139654</v>
      </c>
      <c r="W110" s="151">
        <v>125.21765104436075</v>
      </c>
      <c r="X110" s="151">
        <v>121.79547605149718</v>
      </c>
      <c r="Y110" s="151">
        <v>122.77877842482197</v>
      </c>
      <c r="Z110" s="349">
        <v>107.89981252829789</v>
      </c>
      <c r="AA110" s="350">
        <v>120.85580680367566</v>
      </c>
      <c r="AB110" s="148">
        <v>124.26903247584288</v>
      </c>
      <c r="AC110" s="488">
        <f t="shared" si="2"/>
        <v>2884.6237137123994</v>
      </c>
      <c r="AD110" s="156">
        <f t="shared" si="3"/>
        <v>135.77461444599061</v>
      </c>
    </row>
    <row r="111" spans="1:30" ht="15.6" x14ac:dyDescent="0.25">
      <c r="A111" s="528"/>
      <c r="B111" s="522"/>
      <c r="C111" s="341" t="s">
        <v>30</v>
      </c>
      <c r="D111" s="525"/>
      <c r="E111" s="409">
        <v>1.27</v>
      </c>
      <c r="F111" s="410">
        <v>1.24</v>
      </c>
      <c r="G111" s="410">
        <v>1.1499999999999999</v>
      </c>
      <c r="H111" s="411">
        <v>1.22</v>
      </c>
      <c r="I111" s="412">
        <v>1.27</v>
      </c>
      <c r="J111" s="413">
        <v>1.27</v>
      </c>
      <c r="K111" s="410">
        <v>1.25</v>
      </c>
      <c r="L111" s="410">
        <v>1.28</v>
      </c>
      <c r="M111" s="410">
        <v>1.22</v>
      </c>
      <c r="N111" s="411">
        <v>1.22</v>
      </c>
      <c r="O111" s="412">
        <v>1.42</v>
      </c>
      <c r="P111" s="413">
        <v>1.4</v>
      </c>
      <c r="Q111" s="410">
        <v>1.37</v>
      </c>
      <c r="R111" s="410">
        <v>1.2</v>
      </c>
      <c r="S111" s="410">
        <v>1.1599999999999999</v>
      </c>
      <c r="T111" s="410">
        <v>1.26</v>
      </c>
      <c r="U111" s="410">
        <v>1.37</v>
      </c>
      <c r="V111" s="410">
        <v>1.34</v>
      </c>
      <c r="W111" s="410">
        <v>1.32</v>
      </c>
      <c r="X111" s="410">
        <v>1.29</v>
      </c>
      <c r="Y111" s="410">
        <v>1.28</v>
      </c>
      <c r="Z111" s="411">
        <v>1.1499999999999999</v>
      </c>
      <c r="AA111" s="412">
        <v>1.27</v>
      </c>
      <c r="AB111" s="413">
        <v>1.31</v>
      </c>
      <c r="AC111" s="488">
        <f t="shared" si="2"/>
        <v>30.53</v>
      </c>
      <c r="AD111" s="156">
        <f t="shared" si="3"/>
        <v>1.42</v>
      </c>
    </row>
    <row r="112" spans="1:30" ht="14.4" thickBot="1" x14ac:dyDescent="0.3">
      <c r="A112" s="528"/>
      <c r="B112" s="523"/>
      <c r="C112" s="341" t="s">
        <v>31</v>
      </c>
      <c r="D112" s="526"/>
      <c r="E112" s="136">
        <v>0.55000000000000004</v>
      </c>
      <c r="F112" s="137">
        <v>0.54500000000000004</v>
      </c>
      <c r="G112" s="137">
        <v>0.54</v>
      </c>
      <c r="H112" s="281">
        <v>0.54900000000000004</v>
      </c>
      <c r="I112" s="282">
        <v>0.55500000000000005</v>
      </c>
      <c r="J112" s="141">
        <v>0.55700000000000005</v>
      </c>
      <c r="K112" s="137">
        <v>0.55100000000000005</v>
      </c>
      <c r="L112" s="137">
        <v>0.54200000000000004</v>
      </c>
      <c r="M112" s="137">
        <v>0.47099999999999997</v>
      </c>
      <c r="N112" s="281">
        <v>0.503</v>
      </c>
      <c r="O112" s="282">
        <v>0.56000000000000005</v>
      </c>
      <c r="P112" s="141">
        <v>0.54700000000000004</v>
      </c>
      <c r="Q112" s="137">
        <v>0.54100000000000004</v>
      </c>
      <c r="R112" s="137">
        <v>0.45700000000000002</v>
      </c>
      <c r="S112" s="137">
        <v>0.43</v>
      </c>
      <c r="T112" s="137">
        <v>0.51200000000000001</v>
      </c>
      <c r="U112" s="137">
        <v>0.54800000000000004</v>
      </c>
      <c r="V112" s="137">
        <v>0.54700000000000004</v>
      </c>
      <c r="W112" s="137">
        <v>0.54600000000000004</v>
      </c>
      <c r="X112" s="137">
        <v>0.53700000000000003</v>
      </c>
      <c r="Y112" s="137">
        <v>0.52100000000000002</v>
      </c>
      <c r="Z112" s="281">
        <v>0.50700000000000001</v>
      </c>
      <c r="AA112" s="282">
        <v>0.53600000000000003</v>
      </c>
      <c r="AB112" s="141">
        <v>0.53</v>
      </c>
      <c r="AC112" s="488">
        <f t="shared" si="2"/>
        <v>12.682</v>
      </c>
      <c r="AD112" s="156">
        <f t="shared" si="3"/>
        <v>0.56000000000000005</v>
      </c>
    </row>
    <row r="113" spans="1:30" x14ac:dyDescent="0.25">
      <c r="A113" s="528"/>
      <c r="B113" s="521" t="s">
        <v>91</v>
      </c>
      <c r="C113" s="134" t="s">
        <v>38</v>
      </c>
      <c r="D113" s="524" t="s">
        <v>53</v>
      </c>
      <c r="E113" s="135">
        <v>0.9324405774268818</v>
      </c>
      <c r="F113" s="151">
        <v>0.9324405774268818</v>
      </c>
      <c r="G113" s="151">
        <v>0.92955822633746343</v>
      </c>
      <c r="H113" s="349">
        <v>0.92812372290175726</v>
      </c>
      <c r="I113" s="350">
        <v>0.92955822633746343</v>
      </c>
      <c r="J113" s="147">
        <v>0.9324405774268818</v>
      </c>
      <c r="K113" s="151">
        <v>1.8706817183214268</v>
      </c>
      <c r="L113" s="151">
        <v>1.8765184787530069</v>
      </c>
      <c r="M113" s="151">
        <v>2.8503515281532636</v>
      </c>
      <c r="N113" s="349">
        <v>3.8185661742243728</v>
      </c>
      <c r="O113" s="350">
        <v>2.8684777699857174</v>
      </c>
      <c r="P113" s="147">
        <v>2.8593859228542255</v>
      </c>
      <c r="Q113" s="151">
        <v>2.8503515281532636</v>
      </c>
      <c r="R113" s="151">
        <v>2.8548615780395821</v>
      </c>
      <c r="S113" s="151">
        <v>2.8503515281532636</v>
      </c>
      <c r="T113" s="151">
        <v>2.8639246306682797</v>
      </c>
      <c r="U113" s="151">
        <v>1.906257281902817</v>
      </c>
      <c r="V113" s="151">
        <v>1.8972371370357692</v>
      </c>
      <c r="W113" s="151">
        <v>0.94861856851788462</v>
      </c>
      <c r="X113" s="151">
        <v>0.94415097714338903</v>
      </c>
      <c r="Y113" s="151">
        <v>0.9592092064439216</v>
      </c>
      <c r="Z113" s="349">
        <v>0.93825923937650346</v>
      </c>
      <c r="AA113" s="350">
        <v>0.95162052601319425</v>
      </c>
      <c r="AB113" s="148">
        <v>0.94861856851788462</v>
      </c>
      <c r="AC113" s="488">
        <f t="shared" si="2"/>
        <v>42.642004270115102</v>
      </c>
      <c r="AD113" s="156">
        <f t="shared" si="3"/>
        <v>3.8185661742243728</v>
      </c>
    </row>
    <row r="114" spans="1:30" ht="15.6" x14ac:dyDescent="0.25">
      <c r="A114" s="528"/>
      <c r="B114" s="522"/>
      <c r="C114" s="341" t="s">
        <v>30</v>
      </c>
      <c r="D114" s="525"/>
      <c r="E114" s="409">
        <v>0.01</v>
      </c>
      <c r="F114" s="410">
        <v>0.01</v>
      </c>
      <c r="G114" s="410">
        <v>0.01</v>
      </c>
      <c r="H114" s="411">
        <v>0.01</v>
      </c>
      <c r="I114" s="412">
        <v>0.01</v>
      </c>
      <c r="J114" s="413">
        <v>0.01</v>
      </c>
      <c r="K114" s="410">
        <v>0.02</v>
      </c>
      <c r="L114" s="410">
        <v>0.02</v>
      </c>
      <c r="M114" s="410">
        <v>0.03</v>
      </c>
      <c r="N114" s="411">
        <v>0.04</v>
      </c>
      <c r="O114" s="412">
        <v>0.03</v>
      </c>
      <c r="P114" s="413">
        <v>0.03</v>
      </c>
      <c r="Q114" s="410">
        <v>0.03</v>
      </c>
      <c r="R114" s="410">
        <v>0.03</v>
      </c>
      <c r="S114" s="410">
        <v>0.03</v>
      </c>
      <c r="T114" s="410">
        <v>0.03</v>
      </c>
      <c r="U114" s="410">
        <v>0.02</v>
      </c>
      <c r="V114" s="410">
        <v>0.02</v>
      </c>
      <c r="W114" s="410">
        <v>0.01</v>
      </c>
      <c r="X114" s="410">
        <v>0.01</v>
      </c>
      <c r="Y114" s="410">
        <v>0.01</v>
      </c>
      <c r="Z114" s="411">
        <v>0.01</v>
      </c>
      <c r="AA114" s="412">
        <v>0.01</v>
      </c>
      <c r="AB114" s="420">
        <v>0.01</v>
      </c>
      <c r="AC114" s="488">
        <f t="shared" si="2"/>
        <v>0.45000000000000018</v>
      </c>
      <c r="AD114" s="156">
        <f t="shared" si="3"/>
        <v>0.04</v>
      </c>
    </row>
    <row r="115" spans="1:30" ht="14.4" thickBot="1" x14ac:dyDescent="0.3">
      <c r="A115" s="528"/>
      <c r="B115" s="523"/>
      <c r="C115" s="341" t="s">
        <v>31</v>
      </c>
      <c r="D115" s="526"/>
      <c r="E115" s="136">
        <v>0</v>
      </c>
      <c r="F115" s="137">
        <v>0</v>
      </c>
      <c r="G115" s="137">
        <v>0</v>
      </c>
      <c r="H115" s="281">
        <v>0</v>
      </c>
      <c r="I115" s="282">
        <v>0</v>
      </c>
      <c r="J115" s="141">
        <v>0</v>
      </c>
      <c r="K115" s="137">
        <v>0</v>
      </c>
      <c r="L115" s="137">
        <v>0</v>
      </c>
      <c r="M115" s="137">
        <v>2E-3</v>
      </c>
      <c r="N115" s="281">
        <v>3.0000000000000001E-3</v>
      </c>
      <c r="O115" s="282">
        <v>1E-3</v>
      </c>
      <c r="P115" s="141">
        <v>0</v>
      </c>
      <c r="Q115" s="137">
        <v>3.0000000000000001E-3</v>
      </c>
      <c r="R115" s="137">
        <v>6.0000000000000001E-3</v>
      </c>
      <c r="S115" s="137">
        <v>5.0000000000000001E-3</v>
      </c>
      <c r="T115" s="137">
        <v>1E-3</v>
      </c>
      <c r="U115" s="137">
        <v>3.0000000000000001E-3</v>
      </c>
      <c r="V115" s="137">
        <v>0</v>
      </c>
      <c r="W115" s="137">
        <v>0</v>
      </c>
      <c r="X115" s="137">
        <v>0</v>
      </c>
      <c r="Y115" s="137">
        <v>0</v>
      </c>
      <c r="Z115" s="281">
        <v>0</v>
      </c>
      <c r="AA115" s="282">
        <v>0</v>
      </c>
      <c r="AB115" s="149">
        <v>0</v>
      </c>
      <c r="AC115" s="488">
        <f t="shared" si="2"/>
        <v>2.4E-2</v>
      </c>
      <c r="AD115" s="156">
        <f t="shared" si="3"/>
        <v>6.0000000000000001E-3</v>
      </c>
    </row>
    <row r="116" spans="1:30" x14ac:dyDescent="0.25">
      <c r="A116" s="528"/>
      <c r="B116" s="521" t="s">
        <v>92</v>
      </c>
      <c r="C116" s="134" t="s">
        <v>38</v>
      </c>
      <c r="D116" s="524" t="s">
        <v>93</v>
      </c>
      <c r="E116" s="135">
        <v>113.75775044607957</v>
      </c>
      <c r="F116" s="151">
        <v>104.43334467181077</v>
      </c>
      <c r="G116" s="151">
        <v>101.32184667078351</v>
      </c>
      <c r="H116" s="349">
        <v>97.452990904684526</v>
      </c>
      <c r="I116" s="350">
        <v>93.885380860083799</v>
      </c>
      <c r="J116" s="147">
        <v>105.36578524923763</v>
      </c>
      <c r="K116" s="151">
        <v>117.85294825424991</v>
      </c>
      <c r="L116" s="151">
        <v>138.86236742772252</v>
      </c>
      <c r="M116" s="151">
        <v>156.7693340484295</v>
      </c>
      <c r="N116" s="349">
        <v>167.06227012231633</v>
      </c>
      <c r="O116" s="350">
        <v>170.19634768581923</v>
      </c>
      <c r="P116" s="147">
        <v>169.65689808935073</v>
      </c>
      <c r="Q116" s="151">
        <v>170.07097451314476</v>
      </c>
      <c r="R116" s="151">
        <v>168.43683310433536</v>
      </c>
      <c r="S116" s="151">
        <v>162.47003710473606</v>
      </c>
      <c r="T116" s="151">
        <v>162.28906240453585</v>
      </c>
      <c r="U116" s="151">
        <v>157.26622575698241</v>
      </c>
      <c r="V116" s="151">
        <v>152.72758953137941</v>
      </c>
      <c r="W116" s="151">
        <v>147.98449668878999</v>
      </c>
      <c r="X116" s="151">
        <v>141.62264657150834</v>
      </c>
      <c r="Y116" s="151">
        <v>145.79979937947607</v>
      </c>
      <c r="Z116" s="349">
        <v>151.99799677899355</v>
      </c>
      <c r="AA116" s="350">
        <v>145.59794048001871</v>
      </c>
      <c r="AB116" s="148">
        <v>127.11488818139654</v>
      </c>
      <c r="AC116" s="488">
        <f t="shared" si="2"/>
        <v>3369.9957549258656</v>
      </c>
      <c r="AD116" s="156">
        <f t="shared" si="3"/>
        <v>170.19634768581923</v>
      </c>
    </row>
    <row r="117" spans="1:30" x14ac:dyDescent="0.25">
      <c r="A117" s="528"/>
      <c r="B117" s="522"/>
      <c r="C117" s="341" t="s">
        <v>30</v>
      </c>
      <c r="D117" s="525"/>
      <c r="E117" s="136">
        <v>1.22</v>
      </c>
      <c r="F117" s="137">
        <v>1.1200000000000001</v>
      </c>
      <c r="G117" s="137">
        <v>1.0900000000000001</v>
      </c>
      <c r="H117" s="281">
        <v>1.05</v>
      </c>
      <c r="I117" s="282">
        <v>1.01</v>
      </c>
      <c r="J117" s="141">
        <v>1.1299999999999999</v>
      </c>
      <c r="K117" s="137">
        <v>1.26</v>
      </c>
      <c r="L117" s="137">
        <v>1.48</v>
      </c>
      <c r="M117" s="137">
        <v>1.65</v>
      </c>
      <c r="N117" s="281">
        <v>1.75</v>
      </c>
      <c r="O117" s="282">
        <v>1.78</v>
      </c>
      <c r="P117" s="141">
        <v>1.78</v>
      </c>
      <c r="Q117" s="137">
        <v>1.79</v>
      </c>
      <c r="R117" s="137">
        <v>1.77</v>
      </c>
      <c r="S117" s="137">
        <v>1.71</v>
      </c>
      <c r="T117" s="137">
        <v>1.7</v>
      </c>
      <c r="U117" s="137">
        <v>1.65</v>
      </c>
      <c r="V117" s="137">
        <v>1.61</v>
      </c>
      <c r="W117" s="137">
        <v>1.56</v>
      </c>
      <c r="X117" s="137">
        <v>1.5</v>
      </c>
      <c r="Y117" s="137">
        <v>1.52</v>
      </c>
      <c r="Z117" s="281">
        <v>1.62</v>
      </c>
      <c r="AA117" s="282">
        <v>1.53</v>
      </c>
      <c r="AB117" s="149">
        <v>1.34</v>
      </c>
      <c r="AC117" s="488">
        <f t="shared" si="2"/>
        <v>35.619999999999997</v>
      </c>
      <c r="AD117" s="156">
        <f t="shared" si="3"/>
        <v>1.79</v>
      </c>
    </row>
    <row r="118" spans="1:30" ht="14.4" thickBot="1" x14ac:dyDescent="0.3">
      <c r="A118" s="528"/>
      <c r="B118" s="523"/>
      <c r="C118" s="341" t="s">
        <v>31</v>
      </c>
      <c r="D118" s="526"/>
      <c r="E118" s="136">
        <v>0.55700000000000005</v>
      </c>
      <c r="F118" s="137">
        <v>0.55700000000000005</v>
      </c>
      <c r="G118" s="137">
        <v>0.55700000000000005</v>
      </c>
      <c r="H118" s="281">
        <v>0.55400000000000005</v>
      </c>
      <c r="I118" s="282">
        <v>0.54400000000000004</v>
      </c>
      <c r="J118" s="141">
        <v>0.54</v>
      </c>
      <c r="K118" s="137">
        <v>0.54100000000000004</v>
      </c>
      <c r="L118" s="137">
        <v>0.54600000000000004</v>
      </c>
      <c r="M118" s="137">
        <v>0.51800000000000002</v>
      </c>
      <c r="N118" s="281">
        <v>0.52900000000000003</v>
      </c>
      <c r="O118" s="282">
        <v>0.52100000000000002</v>
      </c>
      <c r="P118" s="141">
        <v>0.55100000000000005</v>
      </c>
      <c r="Q118" s="137">
        <v>0.55600000000000005</v>
      </c>
      <c r="R118" s="137">
        <v>0.56000000000000005</v>
      </c>
      <c r="S118" s="137">
        <v>0.53900000000000003</v>
      </c>
      <c r="T118" s="137">
        <v>0.56100000000000005</v>
      </c>
      <c r="U118" s="137">
        <v>0.56200000000000006</v>
      </c>
      <c r="V118" s="137">
        <v>0.57999999999999996</v>
      </c>
      <c r="W118" s="137">
        <v>0.56599999999999995</v>
      </c>
      <c r="X118" s="137">
        <v>0.55600000000000005</v>
      </c>
      <c r="Y118" s="137">
        <v>0.5</v>
      </c>
      <c r="Z118" s="281">
        <v>0.502</v>
      </c>
      <c r="AA118" s="282">
        <v>0.51</v>
      </c>
      <c r="AB118" s="149">
        <v>0.47199999999999998</v>
      </c>
      <c r="AC118" s="488">
        <f t="shared" si="2"/>
        <v>12.979000000000001</v>
      </c>
      <c r="AD118" s="156">
        <f t="shared" si="3"/>
        <v>0.57999999999999996</v>
      </c>
    </row>
    <row r="119" spans="1:30" x14ac:dyDescent="0.25">
      <c r="A119" s="528"/>
      <c r="B119" s="521" t="s">
        <v>94</v>
      </c>
      <c r="C119" s="134" t="s">
        <v>38</v>
      </c>
      <c r="D119" s="524" t="s">
        <v>95</v>
      </c>
      <c r="E119" s="135">
        <v>2.7973217322806452</v>
      </c>
      <c r="F119" s="151">
        <v>2.7973217322806452</v>
      </c>
      <c r="G119" s="151">
        <v>2.7886746790123897</v>
      </c>
      <c r="H119" s="349">
        <v>2.7843711687052721</v>
      </c>
      <c r="I119" s="350">
        <v>2.7886746790123897</v>
      </c>
      <c r="J119" s="147">
        <v>2.7973217322806452</v>
      </c>
      <c r="K119" s="151">
        <v>3.7413634366428536</v>
      </c>
      <c r="L119" s="151">
        <v>5.6295554362590199</v>
      </c>
      <c r="M119" s="151">
        <v>8.5510545844597932</v>
      </c>
      <c r="N119" s="349">
        <v>11.455698522673119</v>
      </c>
      <c r="O119" s="350">
        <v>11.473911079942869</v>
      </c>
      <c r="P119" s="147">
        <v>11.437543691416902</v>
      </c>
      <c r="Q119" s="151">
        <v>11.401406112613055</v>
      </c>
      <c r="R119" s="151">
        <v>11.419446312158328</v>
      </c>
      <c r="S119" s="151">
        <v>11.401406112613055</v>
      </c>
      <c r="T119" s="151">
        <v>11.455698522673119</v>
      </c>
      <c r="U119" s="151">
        <v>11.437543691416902</v>
      </c>
      <c r="V119" s="151">
        <v>9.486185685178846</v>
      </c>
      <c r="W119" s="151">
        <v>4.743092842589423</v>
      </c>
      <c r="X119" s="151">
        <v>3.7766039085735561</v>
      </c>
      <c r="Y119" s="151">
        <v>3.8368368257756864</v>
      </c>
      <c r="Z119" s="349">
        <v>3.7530369575060138</v>
      </c>
      <c r="AA119" s="350">
        <v>3.806482104052777</v>
      </c>
      <c r="AB119" s="148">
        <v>3.7944742740715385</v>
      </c>
      <c r="AC119" s="488">
        <f t="shared" si="2"/>
        <v>159.35502582418886</v>
      </c>
      <c r="AD119" s="156">
        <f t="shared" si="3"/>
        <v>11.473911079942869</v>
      </c>
    </row>
    <row r="120" spans="1:30" x14ac:dyDescent="0.25">
      <c r="A120" s="528"/>
      <c r="B120" s="522"/>
      <c r="C120" s="341" t="s">
        <v>30</v>
      </c>
      <c r="D120" s="525"/>
      <c r="E120" s="136">
        <v>0.03</v>
      </c>
      <c r="F120" s="137">
        <v>0.03</v>
      </c>
      <c r="G120" s="137">
        <v>0.03</v>
      </c>
      <c r="H120" s="281">
        <v>0.03</v>
      </c>
      <c r="I120" s="282">
        <v>0.03</v>
      </c>
      <c r="J120" s="141">
        <v>0.03</v>
      </c>
      <c r="K120" s="137">
        <v>0.04</v>
      </c>
      <c r="L120" s="137">
        <v>0.06</v>
      </c>
      <c r="M120" s="137">
        <v>0.09</v>
      </c>
      <c r="N120" s="281">
        <v>0.12</v>
      </c>
      <c r="O120" s="282">
        <v>0.12</v>
      </c>
      <c r="P120" s="141">
        <v>0.12</v>
      </c>
      <c r="Q120" s="137">
        <v>0.12</v>
      </c>
      <c r="R120" s="137">
        <v>0.12</v>
      </c>
      <c r="S120" s="137">
        <v>0.12</v>
      </c>
      <c r="T120" s="137">
        <v>0.12</v>
      </c>
      <c r="U120" s="137">
        <v>0.12</v>
      </c>
      <c r="V120" s="137">
        <v>0.1</v>
      </c>
      <c r="W120" s="137">
        <v>0.05</v>
      </c>
      <c r="X120" s="137">
        <v>0.04</v>
      </c>
      <c r="Y120" s="137">
        <v>0.04</v>
      </c>
      <c r="Z120" s="281">
        <v>0.04</v>
      </c>
      <c r="AA120" s="282">
        <v>0.04</v>
      </c>
      <c r="AB120" s="149">
        <v>0.04</v>
      </c>
      <c r="AC120" s="488">
        <f t="shared" si="2"/>
        <v>1.6800000000000004</v>
      </c>
      <c r="AD120" s="156">
        <f t="shared" si="3"/>
        <v>0.12</v>
      </c>
    </row>
    <row r="121" spans="1:30" ht="14.4" thickBot="1" x14ac:dyDescent="0.3">
      <c r="A121" s="528"/>
      <c r="B121" s="523"/>
      <c r="C121" s="341" t="s">
        <v>31</v>
      </c>
      <c r="D121" s="526"/>
      <c r="E121" s="136">
        <v>8.0000000000000002E-3</v>
      </c>
      <c r="F121" s="137">
        <v>8.0000000000000002E-3</v>
      </c>
      <c r="G121" s="137">
        <v>8.0000000000000002E-3</v>
      </c>
      <c r="H121" s="281">
        <v>7.0000000000000001E-3</v>
      </c>
      <c r="I121" s="282">
        <v>7.0000000000000001E-3</v>
      </c>
      <c r="J121" s="141">
        <v>8.0000000000000002E-3</v>
      </c>
      <c r="K121" s="137">
        <v>8.9999999999999993E-3</v>
      </c>
      <c r="L121" s="137">
        <v>1.4E-2</v>
      </c>
      <c r="M121" s="137">
        <v>1.4999999999999999E-2</v>
      </c>
      <c r="N121" s="281">
        <v>2.1000000000000001E-2</v>
      </c>
      <c r="O121" s="282">
        <v>1.9E-2</v>
      </c>
      <c r="P121" s="141">
        <v>1.9E-2</v>
      </c>
      <c r="Q121" s="137">
        <v>2.1999999999999999E-2</v>
      </c>
      <c r="R121" s="137">
        <v>1.9E-2</v>
      </c>
      <c r="S121" s="137">
        <v>0.02</v>
      </c>
      <c r="T121" s="137">
        <v>2.1000000000000001E-2</v>
      </c>
      <c r="U121" s="137">
        <v>0.02</v>
      </c>
      <c r="V121" s="137">
        <v>2.1000000000000001E-2</v>
      </c>
      <c r="W121" s="137">
        <v>0.01</v>
      </c>
      <c r="X121" s="137">
        <v>8.0000000000000002E-3</v>
      </c>
      <c r="Y121" s="137">
        <v>6.0000000000000001E-3</v>
      </c>
      <c r="Z121" s="281">
        <v>6.0000000000000001E-3</v>
      </c>
      <c r="AA121" s="282">
        <v>6.0000000000000001E-3</v>
      </c>
      <c r="AB121" s="149">
        <v>6.0000000000000001E-3</v>
      </c>
      <c r="AC121" s="488">
        <f t="shared" si="2"/>
        <v>0.308</v>
      </c>
      <c r="AD121" s="156">
        <f t="shared" si="3"/>
        <v>2.1999999999999999E-2</v>
      </c>
    </row>
    <row r="122" spans="1:30" x14ac:dyDescent="0.25">
      <c r="A122" s="528"/>
      <c r="B122" s="521" t="s">
        <v>96</v>
      </c>
      <c r="C122" s="134" t="s">
        <v>38</v>
      </c>
      <c r="D122" s="524" t="s">
        <v>97</v>
      </c>
      <c r="E122" s="135">
        <v>2.7973217322806452</v>
      </c>
      <c r="F122" s="151">
        <v>2.7973217322806452</v>
      </c>
      <c r="G122" s="151">
        <v>2.7886746790123897</v>
      </c>
      <c r="H122" s="349">
        <v>2.7843711687052721</v>
      </c>
      <c r="I122" s="350">
        <v>2.7886746790123897</v>
      </c>
      <c r="J122" s="147">
        <v>2.7973217322806452</v>
      </c>
      <c r="K122" s="151">
        <v>2.8060225774821412</v>
      </c>
      <c r="L122" s="151">
        <v>4.6912961968825169</v>
      </c>
      <c r="M122" s="151">
        <v>6.6508202323576162</v>
      </c>
      <c r="N122" s="349">
        <v>9.5464154355609345</v>
      </c>
      <c r="O122" s="350">
        <v>9.5615925666190602</v>
      </c>
      <c r="P122" s="147">
        <v>9.5312864095140863</v>
      </c>
      <c r="Q122" s="151">
        <v>8.5510545844597932</v>
      </c>
      <c r="R122" s="151">
        <v>8.564584734118748</v>
      </c>
      <c r="S122" s="151">
        <v>9.5011717605108821</v>
      </c>
      <c r="T122" s="151">
        <v>8.5917738920048397</v>
      </c>
      <c r="U122" s="151">
        <v>7.6250291276112678</v>
      </c>
      <c r="V122" s="151">
        <v>6.640329979625192</v>
      </c>
      <c r="W122" s="151">
        <v>5.6917114111073071</v>
      </c>
      <c r="X122" s="151">
        <v>4.7207548857169455</v>
      </c>
      <c r="Y122" s="151">
        <v>3.8368368257756864</v>
      </c>
      <c r="Z122" s="349">
        <v>3.7530369575060138</v>
      </c>
      <c r="AA122" s="350">
        <v>3.806482104052777</v>
      </c>
      <c r="AB122" s="148">
        <v>3.7944742740715385</v>
      </c>
      <c r="AC122" s="488">
        <f t="shared" si="2"/>
        <v>134.61835967854935</v>
      </c>
      <c r="AD122" s="156">
        <f t="shared" si="3"/>
        <v>9.5615925666190602</v>
      </c>
    </row>
    <row r="123" spans="1:30" ht="15.6" x14ac:dyDescent="0.25">
      <c r="A123" s="528"/>
      <c r="B123" s="522"/>
      <c r="C123" s="341" t="s">
        <v>30</v>
      </c>
      <c r="D123" s="525"/>
      <c r="E123" s="409">
        <v>0.03</v>
      </c>
      <c r="F123" s="410">
        <v>0.03</v>
      </c>
      <c r="G123" s="410">
        <v>0.03</v>
      </c>
      <c r="H123" s="411">
        <v>0.03</v>
      </c>
      <c r="I123" s="412">
        <v>0.03</v>
      </c>
      <c r="J123" s="413">
        <v>0.03</v>
      </c>
      <c r="K123" s="410">
        <v>0.03</v>
      </c>
      <c r="L123" s="410">
        <v>0.05</v>
      </c>
      <c r="M123" s="410">
        <v>7.0000000000000007E-2</v>
      </c>
      <c r="N123" s="411">
        <v>0.1</v>
      </c>
      <c r="O123" s="412">
        <v>0.1</v>
      </c>
      <c r="P123" s="413">
        <v>0.1</v>
      </c>
      <c r="Q123" s="410">
        <v>0.09</v>
      </c>
      <c r="R123" s="410">
        <v>0.09</v>
      </c>
      <c r="S123" s="410">
        <v>0.1</v>
      </c>
      <c r="T123" s="410">
        <v>0.09</v>
      </c>
      <c r="U123" s="410">
        <v>0.08</v>
      </c>
      <c r="V123" s="410">
        <v>7.0000000000000007E-2</v>
      </c>
      <c r="W123" s="410">
        <v>0.06</v>
      </c>
      <c r="X123" s="410">
        <v>0.05</v>
      </c>
      <c r="Y123" s="410">
        <v>0.04</v>
      </c>
      <c r="Z123" s="411">
        <v>0.04</v>
      </c>
      <c r="AA123" s="412">
        <v>0.04</v>
      </c>
      <c r="AB123" s="420">
        <v>0.04</v>
      </c>
      <c r="AC123" s="488">
        <f t="shared" si="2"/>
        <v>1.4200000000000002</v>
      </c>
      <c r="AD123" s="156">
        <f t="shared" si="3"/>
        <v>0.1</v>
      </c>
    </row>
    <row r="124" spans="1:30" ht="14.4" thickBot="1" x14ac:dyDescent="0.3">
      <c r="A124" s="528"/>
      <c r="B124" s="523"/>
      <c r="C124" s="341" t="s">
        <v>31</v>
      </c>
      <c r="D124" s="526"/>
      <c r="E124" s="136">
        <v>1.7000000000000001E-2</v>
      </c>
      <c r="F124" s="137">
        <v>1.7999999999999999E-2</v>
      </c>
      <c r="G124" s="137">
        <v>1.7000000000000001E-2</v>
      </c>
      <c r="H124" s="281">
        <v>1.7000000000000001E-2</v>
      </c>
      <c r="I124" s="282">
        <v>1.7000000000000001E-2</v>
      </c>
      <c r="J124" s="141">
        <v>1.7000000000000001E-2</v>
      </c>
      <c r="K124" s="137">
        <v>1.7999999999999999E-2</v>
      </c>
      <c r="L124" s="137">
        <v>2.8000000000000001E-2</v>
      </c>
      <c r="M124" s="137">
        <v>3.5000000000000003E-2</v>
      </c>
      <c r="N124" s="281">
        <v>3.7999999999999999E-2</v>
      </c>
      <c r="O124" s="282">
        <v>2.8000000000000001E-2</v>
      </c>
      <c r="P124" s="141">
        <v>3.9E-2</v>
      </c>
      <c r="Q124" s="137">
        <v>3.1E-2</v>
      </c>
      <c r="R124" s="137">
        <v>3.5000000000000003E-2</v>
      </c>
      <c r="S124" s="137">
        <v>3.9E-2</v>
      </c>
      <c r="T124" s="137">
        <v>3.5999999999999997E-2</v>
      </c>
      <c r="U124" s="137">
        <v>3.1E-2</v>
      </c>
      <c r="V124" s="137">
        <v>2.5999999999999999E-2</v>
      </c>
      <c r="W124" s="137">
        <v>2.3E-2</v>
      </c>
      <c r="X124" s="137">
        <v>2.1999999999999999E-2</v>
      </c>
      <c r="Y124" s="137">
        <v>0.02</v>
      </c>
      <c r="Z124" s="281">
        <v>0.02</v>
      </c>
      <c r="AA124" s="282">
        <v>0.02</v>
      </c>
      <c r="AB124" s="149">
        <v>1.9E-2</v>
      </c>
      <c r="AC124" s="488">
        <f t="shared" si="2"/>
        <v>0.61100000000000021</v>
      </c>
      <c r="AD124" s="156">
        <f t="shared" si="3"/>
        <v>3.9E-2</v>
      </c>
    </row>
    <row r="125" spans="1:30" x14ac:dyDescent="0.25">
      <c r="A125" s="528"/>
      <c r="B125" s="521" t="s">
        <v>98</v>
      </c>
      <c r="C125" s="134" t="s">
        <v>38</v>
      </c>
      <c r="D125" s="524" t="s">
        <v>53</v>
      </c>
      <c r="E125" s="135">
        <v>42.892266561636561</v>
      </c>
      <c r="F125" s="151">
        <v>39.162504251929036</v>
      </c>
      <c r="G125" s="151">
        <v>36.252770827161065</v>
      </c>
      <c r="H125" s="349">
        <v>35.268701470266784</v>
      </c>
      <c r="I125" s="350">
        <v>33.464096148148677</v>
      </c>
      <c r="J125" s="147">
        <v>35.432741942221504</v>
      </c>
      <c r="K125" s="151">
        <v>45.831702098874956</v>
      </c>
      <c r="L125" s="151">
        <v>50.665998926331191</v>
      </c>
      <c r="M125" s="151">
        <v>54.15667903491201</v>
      </c>
      <c r="N125" s="349">
        <v>54.414567982697314</v>
      </c>
      <c r="O125" s="350">
        <v>57.369555399714351</v>
      </c>
      <c r="P125" s="147">
        <v>59.093975738987332</v>
      </c>
      <c r="Q125" s="151">
        <v>56.056913387014191</v>
      </c>
      <c r="R125" s="151">
        <v>56.145611034778447</v>
      </c>
      <c r="S125" s="151">
        <v>57.957147739116373</v>
      </c>
      <c r="T125" s="151">
        <v>59.187775700477779</v>
      </c>
      <c r="U125" s="151">
        <v>60.047104379938737</v>
      </c>
      <c r="V125" s="151">
        <v>63.557444090698269</v>
      </c>
      <c r="W125" s="151">
        <v>64.506062659216155</v>
      </c>
      <c r="X125" s="151">
        <v>64.202266445750453</v>
      </c>
      <c r="Y125" s="151">
        <v>66.185435244630582</v>
      </c>
      <c r="Z125" s="349">
        <v>66.616405995731739</v>
      </c>
      <c r="AA125" s="350">
        <v>60.903713664844432</v>
      </c>
      <c r="AB125" s="148">
        <v>51.22540269996577</v>
      </c>
      <c r="AC125" s="488">
        <f t="shared" si="2"/>
        <v>1270.5968434250437</v>
      </c>
      <c r="AD125" s="156">
        <f t="shared" si="3"/>
        <v>66.616405995731739</v>
      </c>
    </row>
    <row r="126" spans="1:30" x14ac:dyDescent="0.25">
      <c r="A126" s="528"/>
      <c r="B126" s="522"/>
      <c r="C126" s="341" t="s">
        <v>30</v>
      </c>
      <c r="D126" s="525"/>
      <c r="E126" s="136">
        <v>0.46</v>
      </c>
      <c r="F126" s="137">
        <v>0.42</v>
      </c>
      <c r="G126" s="137">
        <v>0.39</v>
      </c>
      <c r="H126" s="281">
        <v>0.38</v>
      </c>
      <c r="I126" s="282">
        <v>0.36</v>
      </c>
      <c r="J126" s="141">
        <v>0.38</v>
      </c>
      <c r="K126" s="137">
        <v>0.49</v>
      </c>
      <c r="L126" s="137">
        <v>0.54</v>
      </c>
      <c r="M126" s="137">
        <v>0.56999999999999995</v>
      </c>
      <c r="N126" s="281">
        <v>0.56999999999999995</v>
      </c>
      <c r="O126" s="282">
        <v>0.6</v>
      </c>
      <c r="P126" s="141">
        <v>0.62</v>
      </c>
      <c r="Q126" s="137">
        <v>0.59</v>
      </c>
      <c r="R126" s="137">
        <v>0.59</v>
      </c>
      <c r="S126" s="137">
        <v>0.61</v>
      </c>
      <c r="T126" s="137">
        <v>0.62</v>
      </c>
      <c r="U126" s="137">
        <v>0.63</v>
      </c>
      <c r="V126" s="137">
        <v>0.67</v>
      </c>
      <c r="W126" s="137">
        <v>0.68</v>
      </c>
      <c r="X126" s="137">
        <v>0.68</v>
      </c>
      <c r="Y126" s="137">
        <v>0.69</v>
      </c>
      <c r="Z126" s="281">
        <v>0.71</v>
      </c>
      <c r="AA126" s="282">
        <v>0.64</v>
      </c>
      <c r="AB126" s="149">
        <v>0.54</v>
      </c>
      <c r="AC126" s="488">
        <f t="shared" si="2"/>
        <v>13.43</v>
      </c>
      <c r="AD126" s="156">
        <f t="shared" si="3"/>
        <v>0.71</v>
      </c>
    </row>
    <row r="127" spans="1:30" ht="14.4" thickBot="1" x14ac:dyDescent="0.3">
      <c r="A127" s="528"/>
      <c r="B127" s="523"/>
      <c r="C127" s="341" t="s">
        <v>31</v>
      </c>
      <c r="D127" s="526"/>
      <c r="E127" s="136">
        <v>2E-3</v>
      </c>
      <c r="F127" s="137">
        <v>5.0000000000000001E-3</v>
      </c>
      <c r="G127" s="137">
        <v>5.0000000000000001E-3</v>
      </c>
      <c r="H127" s="281">
        <v>1E-3</v>
      </c>
      <c r="I127" s="282">
        <v>0</v>
      </c>
      <c r="J127" s="141">
        <v>0</v>
      </c>
      <c r="K127" s="137">
        <v>0</v>
      </c>
      <c r="L127" s="137">
        <v>3.0000000000000001E-3</v>
      </c>
      <c r="M127" s="137">
        <v>3.5999999999999997E-2</v>
      </c>
      <c r="N127" s="281">
        <v>1.7999999999999999E-2</v>
      </c>
      <c r="O127" s="282">
        <v>2.7E-2</v>
      </c>
      <c r="P127" s="141">
        <v>2.5000000000000001E-2</v>
      </c>
      <c r="Q127" s="137">
        <v>2E-3</v>
      </c>
      <c r="R127" s="137">
        <v>1.4999999999999999E-2</v>
      </c>
      <c r="S127" s="137">
        <v>3.4000000000000002E-2</v>
      </c>
      <c r="T127" s="137">
        <v>2.4E-2</v>
      </c>
      <c r="U127" s="137">
        <v>1.7000000000000001E-2</v>
      </c>
      <c r="V127" s="137">
        <v>4.0000000000000001E-3</v>
      </c>
      <c r="W127" s="137">
        <v>4.0000000000000001E-3</v>
      </c>
      <c r="X127" s="137">
        <v>1E-3</v>
      </c>
      <c r="Y127" s="137">
        <v>1E-3</v>
      </c>
      <c r="Z127" s="281">
        <v>5.0000000000000001E-3</v>
      </c>
      <c r="AA127" s="282">
        <v>0</v>
      </c>
      <c r="AB127" s="149">
        <v>1E-3</v>
      </c>
      <c r="AC127" s="488">
        <f t="shared" si="2"/>
        <v>0.23000000000000004</v>
      </c>
      <c r="AD127" s="156">
        <f t="shared" si="3"/>
        <v>3.5999999999999997E-2</v>
      </c>
    </row>
    <row r="128" spans="1:30" x14ac:dyDescent="0.25">
      <c r="A128" s="528"/>
      <c r="B128" s="521" t="s">
        <v>99</v>
      </c>
      <c r="C128" s="134" t="s">
        <v>38</v>
      </c>
      <c r="D128" s="524" t="s">
        <v>100</v>
      </c>
      <c r="E128" s="135">
        <v>0.27973217322806454</v>
      </c>
      <c r="F128" s="151">
        <v>0.27973217322806454</v>
      </c>
      <c r="G128" s="151">
        <v>0.27886746790123901</v>
      </c>
      <c r="H128" s="349">
        <v>0.27843711687052719</v>
      </c>
      <c r="I128" s="350">
        <v>0.27886746790123901</v>
      </c>
      <c r="J128" s="147">
        <v>0.27973217322806454</v>
      </c>
      <c r="K128" s="151">
        <v>0.37413634366428544</v>
      </c>
      <c r="L128" s="151">
        <v>1.407388859064755</v>
      </c>
      <c r="M128" s="151">
        <v>2.1852695049175028</v>
      </c>
      <c r="N128" s="349">
        <v>2.4820680132458421</v>
      </c>
      <c r="O128" s="350">
        <v>3.0597096213180985</v>
      </c>
      <c r="P128" s="147">
        <v>3.431263107425071</v>
      </c>
      <c r="Q128" s="151">
        <v>3.2303983985736995</v>
      </c>
      <c r="R128" s="151">
        <v>3.2355097884448605</v>
      </c>
      <c r="S128" s="151">
        <v>3.2303983985736995</v>
      </c>
      <c r="T128" s="151">
        <v>3.2457812480907173</v>
      </c>
      <c r="U128" s="151">
        <v>3.3359502433299304</v>
      </c>
      <c r="V128" s="151">
        <v>2.6561319918500765</v>
      </c>
      <c r="W128" s="151">
        <v>1.8972371370357692</v>
      </c>
      <c r="X128" s="151">
        <v>1.4162264657150834</v>
      </c>
      <c r="Y128" s="151">
        <v>0.38368368257756869</v>
      </c>
      <c r="Z128" s="349">
        <v>0.37530369575060141</v>
      </c>
      <c r="AA128" s="350">
        <v>0.28548615780395825</v>
      </c>
      <c r="AB128" s="148">
        <v>0.28458557055536532</v>
      </c>
      <c r="AC128" s="488">
        <f t="shared" si="2"/>
        <v>38.191896800294082</v>
      </c>
      <c r="AD128" s="156">
        <f t="shared" si="3"/>
        <v>3.431263107425071</v>
      </c>
    </row>
    <row r="129" spans="1:30" x14ac:dyDescent="0.25">
      <c r="A129" s="528"/>
      <c r="B129" s="522"/>
      <c r="C129" s="341" t="s">
        <v>30</v>
      </c>
      <c r="D129" s="525"/>
      <c r="E129" s="136">
        <v>3.0000000000000001E-3</v>
      </c>
      <c r="F129" s="137">
        <v>3.0000000000000001E-3</v>
      </c>
      <c r="G129" s="137">
        <v>3.0000000000000001E-3</v>
      </c>
      <c r="H129" s="281">
        <v>3.0000000000000001E-3</v>
      </c>
      <c r="I129" s="282">
        <v>3.0000000000000001E-3</v>
      </c>
      <c r="J129" s="141">
        <v>3.0000000000000001E-3</v>
      </c>
      <c r="K129" s="137">
        <v>4.0000000000000001E-3</v>
      </c>
      <c r="L129" s="137">
        <v>1.4999999999999999E-2</v>
      </c>
      <c r="M129" s="137">
        <v>2.3E-2</v>
      </c>
      <c r="N129" s="281">
        <v>2.5999999999999999E-2</v>
      </c>
      <c r="O129" s="282">
        <v>3.2000000000000001E-2</v>
      </c>
      <c r="P129" s="141">
        <v>3.5999999999999997E-2</v>
      </c>
      <c r="Q129" s="137">
        <v>3.4000000000000002E-2</v>
      </c>
      <c r="R129" s="137">
        <v>3.4000000000000002E-2</v>
      </c>
      <c r="S129" s="137">
        <v>3.4000000000000002E-2</v>
      </c>
      <c r="T129" s="137">
        <v>3.4000000000000002E-2</v>
      </c>
      <c r="U129" s="137">
        <v>3.5000000000000003E-2</v>
      </c>
      <c r="V129" s="137">
        <v>2.8000000000000001E-2</v>
      </c>
      <c r="W129" s="137">
        <v>0.02</v>
      </c>
      <c r="X129" s="137">
        <v>1.4999999999999999E-2</v>
      </c>
      <c r="Y129" s="137">
        <v>4.0000000000000001E-3</v>
      </c>
      <c r="Z129" s="281">
        <v>4.0000000000000001E-3</v>
      </c>
      <c r="AA129" s="282">
        <v>3.0000000000000001E-3</v>
      </c>
      <c r="AB129" s="149">
        <v>3.0000000000000001E-3</v>
      </c>
      <c r="AC129" s="488">
        <f t="shared" si="2"/>
        <v>0.40200000000000014</v>
      </c>
      <c r="AD129" s="156">
        <f t="shared" si="3"/>
        <v>3.5999999999999997E-2</v>
      </c>
    </row>
    <row r="130" spans="1:30" ht="14.4" thickBot="1" x14ac:dyDescent="0.3">
      <c r="A130" s="528"/>
      <c r="B130" s="523"/>
      <c r="C130" s="341" t="s">
        <v>31</v>
      </c>
      <c r="D130" s="526"/>
      <c r="E130" s="136">
        <v>4.0000000000000001E-3</v>
      </c>
      <c r="F130" s="137">
        <v>4.0000000000000001E-3</v>
      </c>
      <c r="G130" s="137">
        <v>4.0000000000000001E-3</v>
      </c>
      <c r="H130" s="281">
        <v>4.0000000000000001E-3</v>
      </c>
      <c r="I130" s="282">
        <v>4.0000000000000001E-3</v>
      </c>
      <c r="J130" s="141">
        <v>4.0000000000000001E-3</v>
      </c>
      <c r="K130" s="137">
        <v>4.0000000000000001E-3</v>
      </c>
      <c r="L130" s="137">
        <v>6.0000000000000001E-3</v>
      </c>
      <c r="M130" s="137">
        <v>1.0999999999999999E-2</v>
      </c>
      <c r="N130" s="281">
        <v>1.2999999999999999E-2</v>
      </c>
      <c r="O130" s="282">
        <v>1.7000000000000001E-2</v>
      </c>
      <c r="P130" s="141">
        <v>1.9E-2</v>
      </c>
      <c r="Q130" s="137">
        <v>1.7999999999999999E-2</v>
      </c>
      <c r="R130" s="137">
        <v>1.7999999999999999E-2</v>
      </c>
      <c r="S130" s="137">
        <v>1.7000000000000001E-2</v>
      </c>
      <c r="T130" s="137">
        <v>1.7000000000000001E-2</v>
      </c>
      <c r="U130" s="137">
        <v>1.9E-2</v>
      </c>
      <c r="V130" s="137">
        <v>1.7999999999999999E-2</v>
      </c>
      <c r="W130" s="137">
        <v>1.2E-2</v>
      </c>
      <c r="X130" s="137">
        <v>8.9999999999999993E-3</v>
      </c>
      <c r="Y130" s="137">
        <v>3.0000000000000001E-3</v>
      </c>
      <c r="Z130" s="281">
        <v>3.0000000000000001E-3</v>
      </c>
      <c r="AA130" s="282">
        <v>4.0000000000000001E-3</v>
      </c>
      <c r="AB130" s="149">
        <v>3.0000000000000001E-3</v>
      </c>
      <c r="AC130" s="488">
        <f t="shared" si="2"/>
        <v>0.23500000000000004</v>
      </c>
      <c r="AD130" s="156">
        <f t="shared" si="3"/>
        <v>1.9E-2</v>
      </c>
    </row>
    <row r="131" spans="1:30" x14ac:dyDescent="0.25">
      <c r="A131" s="528"/>
      <c r="B131" s="521" t="s">
        <v>101</v>
      </c>
      <c r="C131" s="134" t="s">
        <v>38</v>
      </c>
      <c r="D131" s="524" t="s">
        <v>53</v>
      </c>
      <c r="E131" s="135">
        <v>107.23066640409141</v>
      </c>
      <c r="F131" s="151">
        <v>93.24405774268817</v>
      </c>
      <c r="G131" s="151">
        <v>82.730682144034233</v>
      </c>
      <c r="H131" s="349">
        <v>76.10614527794408</v>
      </c>
      <c r="I131" s="350">
        <v>72.50554165432213</v>
      </c>
      <c r="J131" s="147">
        <v>69.000602729589261</v>
      </c>
      <c r="K131" s="151">
        <v>71.085905296214221</v>
      </c>
      <c r="L131" s="151">
        <v>81.628553825755802</v>
      </c>
      <c r="M131" s="151">
        <v>95.961834781159894</v>
      </c>
      <c r="N131" s="349">
        <v>106.91985287828246</v>
      </c>
      <c r="O131" s="350">
        <v>113.78295154276678</v>
      </c>
      <c r="P131" s="147">
        <v>115.32856555512043</v>
      </c>
      <c r="Q131" s="151">
        <v>112.11382677402838</v>
      </c>
      <c r="R131" s="151">
        <v>110.38798101753052</v>
      </c>
      <c r="S131" s="151">
        <v>112.11382677402838</v>
      </c>
      <c r="T131" s="151">
        <v>112.647702139619</v>
      </c>
      <c r="U131" s="151">
        <v>111.5160509913148</v>
      </c>
      <c r="V131" s="151">
        <v>116.68008392769978</v>
      </c>
      <c r="W131" s="151">
        <v>120.47455820177133</v>
      </c>
      <c r="X131" s="151">
        <v>122.73962702864056</v>
      </c>
      <c r="Y131" s="151">
        <v>123.73798763126588</v>
      </c>
      <c r="Z131" s="349">
        <v>126.66499731582797</v>
      </c>
      <c r="AA131" s="350">
        <v>132.27525311583398</v>
      </c>
      <c r="AB131" s="148">
        <v>124.26903247584288</v>
      </c>
      <c r="AC131" s="488">
        <f t="shared" si="2"/>
        <v>2511.1462872253724</v>
      </c>
      <c r="AD131" s="156">
        <f t="shared" si="3"/>
        <v>132.27525311583398</v>
      </c>
    </row>
    <row r="132" spans="1:30" x14ac:dyDescent="0.25">
      <c r="A132" s="528"/>
      <c r="B132" s="522"/>
      <c r="C132" s="341" t="s">
        <v>30</v>
      </c>
      <c r="D132" s="525"/>
      <c r="E132" s="136">
        <v>1.1499999999999999</v>
      </c>
      <c r="F132" s="137">
        <v>1</v>
      </c>
      <c r="G132" s="137">
        <v>0.89</v>
      </c>
      <c r="H132" s="281">
        <v>0.82</v>
      </c>
      <c r="I132" s="282">
        <v>0.78</v>
      </c>
      <c r="J132" s="141">
        <v>0.74</v>
      </c>
      <c r="K132" s="137">
        <v>0.76</v>
      </c>
      <c r="L132" s="137">
        <v>0.87</v>
      </c>
      <c r="M132" s="137">
        <v>1.01</v>
      </c>
      <c r="N132" s="281">
        <v>1.1200000000000001</v>
      </c>
      <c r="O132" s="282">
        <v>1.19</v>
      </c>
      <c r="P132" s="141">
        <v>1.21</v>
      </c>
      <c r="Q132" s="137">
        <v>1.18</v>
      </c>
      <c r="R132" s="137">
        <v>1.1599999999999999</v>
      </c>
      <c r="S132" s="137">
        <v>1.18</v>
      </c>
      <c r="T132" s="137">
        <v>1.18</v>
      </c>
      <c r="U132" s="137">
        <v>1.17</v>
      </c>
      <c r="V132" s="137">
        <v>1.23</v>
      </c>
      <c r="W132" s="137">
        <v>1.27</v>
      </c>
      <c r="X132" s="137">
        <v>1.3</v>
      </c>
      <c r="Y132" s="137">
        <v>1.29</v>
      </c>
      <c r="Z132" s="281">
        <v>1.35</v>
      </c>
      <c r="AA132" s="282">
        <v>1.39</v>
      </c>
      <c r="AB132" s="149">
        <v>1.31</v>
      </c>
      <c r="AC132" s="488">
        <f t="shared" si="2"/>
        <v>26.549999999999997</v>
      </c>
      <c r="AD132" s="156">
        <f t="shared" si="3"/>
        <v>1.39</v>
      </c>
    </row>
    <row r="133" spans="1:30" ht="14.4" thickBot="1" x14ac:dyDescent="0.3">
      <c r="A133" s="528"/>
      <c r="B133" s="523"/>
      <c r="C133" s="341" t="s">
        <v>31</v>
      </c>
      <c r="D133" s="526"/>
      <c r="E133" s="139">
        <v>0</v>
      </c>
      <c r="F133" s="140">
        <v>0</v>
      </c>
      <c r="G133" s="140">
        <v>0</v>
      </c>
      <c r="H133" s="421">
        <v>0</v>
      </c>
      <c r="I133" s="422">
        <v>0</v>
      </c>
      <c r="J133" s="423">
        <v>0</v>
      </c>
      <c r="K133" s="140">
        <v>0</v>
      </c>
      <c r="L133" s="140">
        <v>0</v>
      </c>
      <c r="M133" s="140">
        <v>0</v>
      </c>
      <c r="N133" s="421">
        <v>2.0000000000000001E-4</v>
      </c>
      <c r="O133" s="422">
        <v>2.0000000000000001E-4</v>
      </c>
      <c r="P133" s="423">
        <v>2.0000000000000001E-4</v>
      </c>
      <c r="Q133" s="140">
        <v>0</v>
      </c>
      <c r="R133" s="140">
        <v>0</v>
      </c>
      <c r="S133" s="140">
        <v>0</v>
      </c>
      <c r="T133" s="140">
        <v>0</v>
      </c>
      <c r="U133" s="140">
        <v>0</v>
      </c>
      <c r="V133" s="140">
        <v>0</v>
      </c>
      <c r="W133" s="140">
        <v>0</v>
      </c>
      <c r="X133" s="140">
        <v>0</v>
      </c>
      <c r="Y133" s="140">
        <v>0</v>
      </c>
      <c r="Z133" s="421">
        <v>0</v>
      </c>
      <c r="AA133" s="422">
        <v>0</v>
      </c>
      <c r="AB133" s="424">
        <v>0</v>
      </c>
      <c r="AC133" s="488">
        <f t="shared" si="2"/>
        <v>6.0000000000000006E-4</v>
      </c>
      <c r="AD133" s="156">
        <f t="shared" si="3"/>
        <v>2.0000000000000001E-4</v>
      </c>
    </row>
    <row r="134" spans="1:30" x14ac:dyDescent="0.25">
      <c r="A134" s="528"/>
      <c r="B134" s="521" t="s">
        <v>102</v>
      </c>
      <c r="C134" s="134" t="s">
        <v>38</v>
      </c>
      <c r="D134" s="524" t="s">
        <v>103</v>
      </c>
      <c r="E134" s="135">
        <v>0.27973217322806454</v>
      </c>
      <c r="F134" s="151">
        <v>0.27973217322806454</v>
      </c>
      <c r="G134" s="151">
        <v>0.27886746790123901</v>
      </c>
      <c r="H134" s="349">
        <v>0.27843711687052719</v>
      </c>
      <c r="I134" s="350">
        <v>0.27886746790123901</v>
      </c>
      <c r="J134" s="147">
        <v>0.27973217322806454</v>
      </c>
      <c r="K134" s="151">
        <v>2.0577498901535698</v>
      </c>
      <c r="L134" s="151">
        <v>18.952836635405369</v>
      </c>
      <c r="M134" s="151">
        <v>15.011851381607189</v>
      </c>
      <c r="N134" s="349">
        <v>13.937766535918961</v>
      </c>
      <c r="O134" s="350">
        <v>11.760758856941441</v>
      </c>
      <c r="P134" s="147">
        <v>10.389102186370355</v>
      </c>
      <c r="Q134" s="151">
        <v>10.071242066141533</v>
      </c>
      <c r="R134" s="151">
        <v>9.135557049726664</v>
      </c>
      <c r="S134" s="151">
        <v>9.8812186309313166</v>
      </c>
      <c r="T134" s="151">
        <v>9.1645588181384952</v>
      </c>
      <c r="U134" s="151">
        <v>6.0047104379938743</v>
      </c>
      <c r="V134" s="151">
        <v>4.363645415182269</v>
      </c>
      <c r="W134" s="151">
        <v>2.1818227075911345</v>
      </c>
      <c r="X134" s="151">
        <v>0.37766039085735553</v>
      </c>
      <c r="Y134" s="151">
        <v>0.28776276193317651</v>
      </c>
      <c r="Z134" s="349">
        <v>0.28147777181295108</v>
      </c>
      <c r="AA134" s="350">
        <v>0.28548615780395825</v>
      </c>
      <c r="AB134" s="148">
        <v>0.28458557055536532</v>
      </c>
      <c r="AC134" s="488">
        <f t="shared" si="2"/>
        <v>126.10516183742219</v>
      </c>
      <c r="AD134" s="156">
        <f t="shared" si="3"/>
        <v>18.952836635405369</v>
      </c>
    </row>
    <row r="135" spans="1:30" x14ac:dyDescent="0.25">
      <c r="A135" s="528"/>
      <c r="B135" s="522"/>
      <c r="C135" s="341" t="s">
        <v>30</v>
      </c>
      <c r="D135" s="525"/>
      <c r="E135" s="136">
        <v>3.0000000000000001E-3</v>
      </c>
      <c r="F135" s="137">
        <v>3.0000000000000001E-3</v>
      </c>
      <c r="G135" s="137">
        <v>3.0000000000000001E-3</v>
      </c>
      <c r="H135" s="281">
        <v>3.0000000000000001E-3</v>
      </c>
      <c r="I135" s="282">
        <v>3.0000000000000001E-3</v>
      </c>
      <c r="J135" s="141">
        <v>3.0000000000000001E-3</v>
      </c>
      <c r="K135" s="137">
        <v>2.1999999999999999E-2</v>
      </c>
      <c r="L135" s="137">
        <v>0.20200000000000001</v>
      </c>
      <c r="M135" s="137">
        <v>0.158</v>
      </c>
      <c r="N135" s="281">
        <v>0.14599999999999999</v>
      </c>
      <c r="O135" s="282">
        <v>0.123</v>
      </c>
      <c r="P135" s="141">
        <v>0.109</v>
      </c>
      <c r="Q135" s="137">
        <v>0.106</v>
      </c>
      <c r="R135" s="137">
        <v>9.6000000000000002E-2</v>
      </c>
      <c r="S135" s="137">
        <v>0.104</v>
      </c>
      <c r="T135" s="137">
        <v>9.6000000000000002E-2</v>
      </c>
      <c r="U135" s="137">
        <v>6.3E-2</v>
      </c>
      <c r="V135" s="137">
        <v>4.5999999999999999E-2</v>
      </c>
      <c r="W135" s="137">
        <v>2.3E-2</v>
      </c>
      <c r="X135" s="137">
        <v>4.0000000000000001E-3</v>
      </c>
      <c r="Y135" s="137">
        <v>3.0000000000000001E-3</v>
      </c>
      <c r="Z135" s="281">
        <v>3.0000000000000001E-3</v>
      </c>
      <c r="AA135" s="282">
        <v>3.0000000000000001E-3</v>
      </c>
      <c r="AB135" s="149">
        <v>3.0000000000000001E-3</v>
      </c>
      <c r="AC135" s="488">
        <f t="shared" si="2"/>
        <v>1.3279999999999996</v>
      </c>
      <c r="AD135" s="156">
        <f t="shared" si="3"/>
        <v>0.20200000000000001</v>
      </c>
    </row>
    <row r="136" spans="1:30" ht="14.4" thickBot="1" x14ac:dyDescent="0.3">
      <c r="A136" s="528"/>
      <c r="B136" s="523"/>
      <c r="C136" s="341" t="s">
        <v>31</v>
      </c>
      <c r="D136" s="526"/>
      <c r="E136" s="126">
        <v>8.0000000000000002E-3</v>
      </c>
      <c r="F136" s="129">
        <v>7.0000000000000001E-3</v>
      </c>
      <c r="G136" s="129">
        <v>8.9999999999999993E-3</v>
      </c>
      <c r="H136" s="283">
        <v>7.0000000000000001E-3</v>
      </c>
      <c r="I136" s="284">
        <v>8.9999999999999993E-3</v>
      </c>
      <c r="J136" s="153">
        <v>6.0000000000000001E-3</v>
      </c>
      <c r="K136" s="129">
        <v>6.0000000000000001E-3</v>
      </c>
      <c r="L136" s="129">
        <v>1.7999999999999999E-2</v>
      </c>
      <c r="M136" s="129">
        <v>3.7999999999999999E-2</v>
      </c>
      <c r="N136" s="283">
        <v>4.2999999999999997E-2</v>
      </c>
      <c r="O136" s="284">
        <v>4.3999999999999997E-2</v>
      </c>
      <c r="P136" s="153">
        <v>4.2999999999999997E-2</v>
      </c>
      <c r="Q136" s="129">
        <v>4.4999999999999998E-2</v>
      </c>
      <c r="R136" s="129">
        <v>4.2000000000000003E-2</v>
      </c>
      <c r="S136" s="129">
        <v>4.3999999999999997E-2</v>
      </c>
      <c r="T136" s="129">
        <v>4.3999999999999997E-2</v>
      </c>
      <c r="U136" s="129">
        <v>3.9E-2</v>
      </c>
      <c r="V136" s="129">
        <v>3.5999999999999997E-2</v>
      </c>
      <c r="W136" s="129">
        <v>2.1999999999999999E-2</v>
      </c>
      <c r="X136" s="129">
        <v>6.0000000000000001E-3</v>
      </c>
      <c r="Y136" s="129">
        <v>5.0000000000000001E-3</v>
      </c>
      <c r="Z136" s="283">
        <v>6.0000000000000001E-3</v>
      </c>
      <c r="AA136" s="284">
        <v>7.0000000000000001E-3</v>
      </c>
      <c r="AB136" s="155">
        <v>6.0000000000000001E-3</v>
      </c>
      <c r="AC136" s="488">
        <f t="shared" si="2"/>
        <v>0.53999999999999981</v>
      </c>
      <c r="AD136" s="156">
        <f t="shared" si="3"/>
        <v>4.4999999999999998E-2</v>
      </c>
    </row>
    <row r="137" spans="1:30" x14ac:dyDescent="0.25">
      <c r="A137" s="528"/>
      <c r="B137" s="521" t="s">
        <v>104</v>
      </c>
      <c r="C137" s="134" t="s">
        <v>38</v>
      </c>
      <c r="D137" s="524" t="s">
        <v>68</v>
      </c>
      <c r="E137" s="135">
        <v>9.3244057742688167</v>
      </c>
      <c r="F137" s="151">
        <v>8.3919651968419373</v>
      </c>
      <c r="G137" s="151">
        <v>7.4364658106997075</v>
      </c>
      <c r="H137" s="349">
        <v>6.4968660603123016</v>
      </c>
      <c r="I137" s="350">
        <v>6.5069075843622439</v>
      </c>
      <c r="J137" s="147">
        <v>7.4595246194150544</v>
      </c>
      <c r="K137" s="151">
        <v>9.3534085916071366</v>
      </c>
      <c r="L137" s="151">
        <v>10.320851633141539</v>
      </c>
      <c r="M137" s="151">
        <v>10.451288936561969</v>
      </c>
      <c r="N137" s="349">
        <v>11.455698522673119</v>
      </c>
      <c r="O137" s="350">
        <v>11.473911079942869</v>
      </c>
      <c r="P137" s="147">
        <v>11.437543691416902</v>
      </c>
      <c r="Q137" s="151">
        <v>12.351523288664144</v>
      </c>
      <c r="R137" s="151">
        <v>12.371066838171524</v>
      </c>
      <c r="S137" s="151">
        <v>13.301640464715232</v>
      </c>
      <c r="T137" s="151">
        <v>12.410340066229212</v>
      </c>
      <c r="U137" s="151">
        <v>13.343800973319722</v>
      </c>
      <c r="V137" s="151">
        <v>14.229278527768265</v>
      </c>
      <c r="W137" s="151">
        <v>16.126515664804039</v>
      </c>
      <c r="X137" s="151">
        <v>16.994717588581</v>
      </c>
      <c r="Y137" s="151">
        <v>17.26576571599059</v>
      </c>
      <c r="Z137" s="349">
        <v>16.888666308777061</v>
      </c>
      <c r="AA137" s="350">
        <v>15.225928416211108</v>
      </c>
      <c r="AB137" s="148">
        <v>11.383422822214614</v>
      </c>
      <c r="AC137" s="488">
        <f t="shared" ref="AC137:AC164" si="4">SUM(E137:AB137)</f>
        <v>282.00150417669016</v>
      </c>
      <c r="AD137" s="156">
        <f t="shared" si="3"/>
        <v>17.26576571599059</v>
      </c>
    </row>
    <row r="138" spans="1:30" x14ac:dyDescent="0.25">
      <c r="A138" s="528"/>
      <c r="B138" s="522"/>
      <c r="C138" s="341" t="s">
        <v>30</v>
      </c>
      <c r="D138" s="525"/>
      <c r="E138" s="425">
        <v>0.1</v>
      </c>
      <c r="F138" s="426">
        <v>0.09</v>
      </c>
      <c r="G138" s="426">
        <v>0.08</v>
      </c>
      <c r="H138" s="427">
        <v>7.0000000000000007E-2</v>
      </c>
      <c r="I138" s="428">
        <v>7.0000000000000007E-2</v>
      </c>
      <c r="J138" s="429">
        <v>0.08</v>
      </c>
      <c r="K138" s="426">
        <v>0.1</v>
      </c>
      <c r="L138" s="426">
        <v>0.11</v>
      </c>
      <c r="M138" s="426">
        <v>0.11</v>
      </c>
      <c r="N138" s="427">
        <v>0.12</v>
      </c>
      <c r="O138" s="428">
        <v>0.12</v>
      </c>
      <c r="P138" s="429">
        <v>0.12</v>
      </c>
      <c r="Q138" s="426">
        <v>0.13</v>
      </c>
      <c r="R138" s="426">
        <v>0.13</v>
      </c>
      <c r="S138" s="426">
        <v>0.14000000000000001</v>
      </c>
      <c r="T138" s="426">
        <v>0.13</v>
      </c>
      <c r="U138" s="426">
        <v>0.14000000000000001</v>
      </c>
      <c r="V138" s="426">
        <v>0.15</v>
      </c>
      <c r="W138" s="426">
        <v>0.17</v>
      </c>
      <c r="X138" s="426">
        <v>0.18</v>
      </c>
      <c r="Y138" s="426">
        <v>0.18</v>
      </c>
      <c r="Z138" s="427">
        <v>0.18</v>
      </c>
      <c r="AA138" s="428">
        <v>0.16</v>
      </c>
      <c r="AB138" s="430">
        <v>0.12</v>
      </c>
      <c r="AC138" s="488">
        <f t="shared" si="4"/>
        <v>2.9800000000000004</v>
      </c>
      <c r="AD138" s="156">
        <f t="shared" si="3"/>
        <v>0.18</v>
      </c>
    </row>
    <row r="139" spans="1:30" ht="14.4" thickBot="1" x14ac:dyDescent="0.3">
      <c r="A139" s="528"/>
      <c r="B139" s="523"/>
      <c r="C139" s="341" t="s">
        <v>31</v>
      </c>
      <c r="D139" s="526"/>
      <c r="E139" s="136">
        <v>7.0000000000000001E-3</v>
      </c>
      <c r="F139" s="137">
        <v>6.0000000000000001E-3</v>
      </c>
      <c r="G139" s="137">
        <v>7.0000000000000001E-3</v>
      </c>
      <c r="H139" s="281">
        <v>6.0000000000000001E-3</v>
      </c>
      <c r="I139" s="282">
        <v>3.0000000000000001E-3</v>
      </c>
      <c r="J139" s="141">
        <v>3.0000000000000001E-3</v>
      </c>
      <c r="K139" s="137">
        <v>2E-3</v>
      </c>
      <c r="L139" s="137">
        <v>1E-3</v>
      </c>
      <c r="M139" s="137">
        <v>0</v>
      </c>
      <c r="N139" s="281">
        <v>1E-3</v>
      </c>
      <c r="O139" s="282">
        <v>0</v>
      </c>
      <c r="P139" s="141">
        <v>1E-3</v>
      </c>
      <c r="Q139" s="137">
        <v>1E-3</v>
      </c>
      <c r="R139" s="137">
        <v>1E-3</v>
      </c>
      <c r="S139" s="137">
        <v>1E-3</v>
      </c>
      <c r="T139" s="137">
        <v>2E-3</v>
      </c>
      <c r="U139" s="137">
        <v>2E-3</v>
      </c>
      <c r="V139" s="137">
        <v>3.0000000000000001E-3</v>
      </c>
      <c r="W139" s="137">
        <v>3.0000000000000001E-3</v>
      </c>
      <c r="X139" s="137">
        <v>5.0000000000000001E-3</v>
      </c>
      <c r="Y139" s="137">
        <v>1E-3</v>
      </c>
      <c r="Z139" s="281">
        <v>4.0000000000000001E-3</v>
      </c>
      <c r="AA139" s="282">
        <v>3.0000000000000001E-3</v>
      </c>
      <c r="AB139" s="149">
        <v>1E-3</v>
      </c>
      <c r="AC139" s="488">
        <f t="shared" si="4"/>
        <v>6.4000000000000015E-2</v>
      </c>
      <c r="AD139" s="156">
        <f t="shared" si="3"/>
        <v>7.0000000000000001E-3</v>
      </c>
    </row>
    <row r="140" spans="1:30" x14ac:dyDescent="0.25">
      <c r="A140" s="528"/>
      <c r="B140" s="521" t="s">
        <v>105</v>
      </c>
      <c r="C140" s="134" t="s">
        <v>38</v>
      </c>
      <c r="D140" s="524" t="s">
        <v>106</v>
      </c>
      <c r="E140" s="135">
        <v>24.243455013098927</v>
      </c>
      <c r="F140" s="151">
        <v>22.378573858245161</v>
      </c>
      <c r="G140" s="151">
        <v>21.379839205761659</v>
      </c>
      <c r="H140" s="349">
        <v>22.274969349642177</v>
      </c>
      <c r="I140" s="350">
        <v>21.379839205761659</v>
      </c>
      <c r="J140" s="147">
        <v>4.6622028871344083</v>
      </c>
      <c r="K140" s="151">
        <v>8.4180677324464206</v>
      </c>
      <c r="L140" s="151">
        <v>20.641703266283077</v>
      </c>
      <c r="M140" s="151">
        <v>22.802812225226109</v>
      </c>
      <c r="N140" s="349">
        <v>22.911397045346238</v>
      </c>
      <c r="O140" s="350">
        <v>22.947822159885739</v>
      </c>
      <c r="P140" s="147">
        <v>22.875087382833804</v>
      </c>
      <c r="Q140" s="151">
        <v>21.852695049175026</v>
      </c>
      <c r="R140" s="151">
        <v>22.838892624316657</v>
      </c>
      <c r="S140" s="151">
        <v>22.802812225226109</v>
      </c>
      <c r="T140" s="151">
        <v>22.911397045346238</v>
      </c>
      <c r="U140" s="151">
        <v>22.875087382833804</v>
      </c>
      <c r="V140" s="151">
        <v>22.766845644429228</v>
      </c>
      <c r="W140" s="151">
        <v>15.177897096286154</v>
      </c>
      <c r="X140" s="151">
        <v>17.938868565724391</v>
      </c>
      <c r="Y140" s="151">
        <v>23.021020954654116</v>
      </c>
      <c r="Z140" s="349">
        <v>22.51822174503608</v>
      </c>
      <c r="AA140" s="350">
        <v>22.838892624316657</v>
      </c>
      <c r="AB140" s="148">
        <v>21.818227075911345</v>
      </c>
      <c r="AC140" s="488">
        <f t="shared" si="4"/>
        <v>496.27662736492113</v>
      </c>
      <c r="AD140" s="156">
        <f t="shared" si="3"/>
        <v>24.243455013098927</v>
      </c>
    </row>
    <row r="141" spans="1:30" x14ac:dyDescent="0.25">
      <c r="A141" s="528"/>
      <c r="B141" s="522"/>
      <c r="C141" s="341" t="s">
        <v>30</v>
      </c>
      <c r="D141" s="525"/>
      <c r="E141" s="136">
        <v>0.26</v>
      </c>
      <c r="F141" s="137">
        <v>0.24</v>
      </c>
      <c r="G141" s="137">
        <v>0.23</v>
      </c>
      <c r="H141" s="281">
        <v>0.24</v>
      </c>
      <c r="I141" s="282">
        <v>0.23</v>
      </c>
      <c r="J141" s="141">
        <v>0.05</v>
      </c>
      <c r="K141" s="137">
        <v>0.09</v>
      </c>
      <c r="L141" s="137">
        <v>0.22</v>
      </c>
      <c r="M141" s="137">
        <v>0.24</v>
      </c>
      <c r="N141" s="281">
        <v>0.24</v>
      </c>
      <c r="O141" s="282">
        <v>0.24</v>
      </c>
      <c r="P141" s="141">
        <v>0.24</v>
      </c>
      <c r="Q141" s="137">
        <v>0.23</v>
      </c>
      <c r="R141" s="137">
        <v>0.24</v>
      </c>
      <c r="S141" s="137">
        <v>0.24</v>
      </c>
      <c r="T141" s="137">
        <v>0.24</v>
      </c>
      <c r="U141" s="137">
        <v>0.24</v>
      </c>
      <c r="V141" s="137">
        <v>0.24</v>
      </c>
      <c r="W141" s="137">
        <v>0.16</v>
      </c>
      <c r="X141" s="137">
        <v>0.19</v>
      </c>
      <c r="Y141" s="137">
        <v>0.24</v>
      </c>
      <c r="Z141" s="281">
        <v>0.24</v>
      </c>
      <c r="AA141" s="282">
        <v>0.24</v>
      </c>
      <c r="AB141" s="149">
        <v>0.23</v>
      </c>
      <c r="AC141" s="488">
        <f t="shared" si="4"/>
        <v>5.2500000000000027</v>
      </c>
      <c r="AD141" s="156">
        <f t="shared" si="3"/>
        <v>0.26</v>
      </c>
    </row>
    <row r="142" spans="1:30" ht="14.4" thickBot="1" x14ac:dyDescent="0.3">
      <c r="A142" s="528"/>
      <c r="B142" s="523"/>
      <c r="C142" s="341" t="s">
        <v>31</v>
      </c>
      <c r="D142" s="526"/>
      <c r="E142" s="125">
        <v>4.9000000000000002E-2</v>
      </c>
      <c r="F142" s="154">
        <v>4.8000000000000001E-2</v>
      </c>
      <c r="G142" s="154">
        <v>4.7E-2</v>
      </c>
      <c r="H142" s="391">
        <v>4.8000000000000001E-2</v>
      </c>
      <c r="I142" s="392">
        <v>4.2999999999999997E-2</v>
      </c>
      <c r="J142" s="150">
        <v>2.5999999999999999E-2</v>
      </c>
      <c r="K142" s="154">
        <v>2.9000000000000001E-2</v>
      </c>
      <c r="L142" s="154">
        <v>4.1000000000000002E-2</v>
      </c>
      <c r="M142" s="154">
        <v>4.4999999999999998E-2</v>
      </c>
      <c r="N142" s="391">
        <v>4.4999999999999998E-2</v>
      </c>
      <c r="O142" s="392">
        <v>4.4999999999999998E-2</v>
      </c>
      <c r="P142" s="150">
        <v>4.4999999999999998E-2</v>
      </c>
      <c r="Q142" s="154">
        <v>4.3999999999999997E-2</v>
      </c>
      <c r="R142" s="154">
        <v>4.3999999999999997E-2</v>
      </c>
      <c r="S142" s="154">
        <v>4.4999999999999998E-2</v>
      </c>
      <c r="T142" s="154">
        <v>4.4999999999999998E-2</v>
      </c>
      <c r="U142" s="154">
        <v>4.4999999999999998E-2</v>
      </c>
      <c r="V142" s="154">
        <v>4.3999999999999997E-2</v>
      </c>
      <c r="W142" s="154">
        <v>3.7999999999999999E-2</v>
      </c>
      <c r="X142" s="154">
        <v>3.7999999999999999E-2</v>
      </c>
      <c r="Y142" s="154">
        <v>4.2000000000000003E-2</v>
      </c>
      <c r="Z142" s="391">
        <v>4.3999999999999997E-2</v>
      </c>
      <c r="AA142" s="392">
        <v>4.7E-2</v>
      </c>
      <c r="AB142" s="406">
        <v>4.1000000000000002E-2</v>
      </c>
      <c r="AC142" s="488">
        <f t="shared" si="4"/>
        <v>1.0280000000000005</v>
      </c>
      <c r="AD142" s="156">
        <f t="shared" si="3"/>
        <v>4.9000000000000002E-2</v>
      </c>
    </row>
    <row r="143" spans="1:30" x14ac:dyDescent="0.25">
      <c r="A143" s="528"/>
      <c r="B143" s="521" t="s">
        <v>107</v>
      </c>
      <c r="C143" s="134" t="s">
        <v>38</v>
      </c>
      <c r="D143" s="524" t="s">
        <v>56</v>
      </c>
      <c r="E143" s="135">
        <v>15.85148981625699</v>
      </c>
      <c r="F143" s="151">
        <v>14.919049238830109</v>
      </c>
      <c r="G143" s="151">
        <v>13.013815168724488</v>
      </c>
      <c r="H143" s="349">
        <v>12.993732120624603</v>
      </c>
      <c r="I143" s="350">
        <v>12.084256942387023</v>
      </c>
      <c r="J143" s="147">
        <v>12.121727506549464</v>
      </c>
      <c r="K143" s="151">
        <v>14.965453746571415</v>
      </c>
      <c r="L143" s="151">
        <v>17.826925548153568</v>
      </c>
      <c r="M143" s="151">
        <v>18.052226344970673</v>
      </c>
      <c r="N143" s="349">
        <v>21.002113958234052</v>
      </c>
      <c r="O143" s="350">
        <v>23.903981416547644</v>
      </c>
      <c r="P143" s="147">
        <v>26.687601946639443</v>
      </c>
      <c r="Q143" s="151">
        <v>27.553398105481552</v>
      </c>
      <c r="R143" s="151">
        <v>27.59699525438263</v>
      </c>
      <c r="S143" s="151">
        <v>27.553398105481552</v>
      </c>
      <c r="T143" s="151">
        <v>27.6846047631267</v>
      </c>
      <c r="U143" s="151">
        <v>28.593859228542254</v>
      </c>
      <c r="V143" s="151">
        <v>28.458557055536531</v>
      </c>
      <c r="W143" s="151">
        <v>30.355794192572308</v>
      </c>
      <c r="X143" s="151">
        <v>28.324529314301664</v>
      </c>
      <c r="Y143" s="151">
        <v>30.694694606205491</v>
      </c>
      <c r="Z143" s="349">
        <v>28.147777181295105</v>
      </c>
      <c r="AA143" s="350">
        <v>25.693754202356246</v>
      </c>
      <c r="AB143" s="148">
        <v>20.869608507393455</v>
      </c>
      <c r="AC143" s="488">
        <f t="shared" si="4"/>
        <v>534.94934427116493</v>
      </c>
      <c r="AD143" s="156">
        <f t="shared" si="3"/>
        <v>30.694694606205491</v>
      </c>
    </row>
    <row r="144" spans="1:30" x14ac:dyDescent="0.25">
      <c r="A144" s="528"/>
      <c r="B144" s="522"/>
      <c r="C144" s="341" t="s">
        <v>30</v>
      </c>
      <c r="D144" s="525"/>
      <c r="E144" s="136">
        <v>0.17</v>
      </c>
      <c r="F144" s="137">
        <v>0.16</v>
      </c>
      <c r="G144" s="137">
        <v>0.14000000000000001</v>
      </c>
      <c r="H144" s="281">
        <v>0.14000000000000001</v>
      </c>
      <c r="I144" s="282">
        <v>0.13</v>
      </c>
      <c r="J144" s="141">
        <v>0.13</v>
      </c>
      <c r="K144" s="137">
        <v>0.16</v>
      </c>
      <c r="L144" s="137">
        <v>0.19</v>
      </c>
      <c r="M144" s="137">
        <v>0.19</v>
      </c>
      <c r="N144" s="281">
        <v>0.22</v>
      </c>
      <c r="O144" s="282">
        <v>0.25</v>
      </c>
      <c r="P144" s="141">
        <v>0.28000000000000003</v>
      </c>
      <c r="Q144" s="137">
        <v>0.28999999999999998</v>
      </c>
      <c r="R144" s="137">
        <v>0.28999999999999998</v>
      </c>
      <c r="S144" s="137">
        <v>0.28999999999999998</v>
      </c>
      <c r="T144" s="137">
        <v>0.28999999999999998</v>
      </c>
      <c r="U144" s="137">
        <v>0.3</v>
      </c>
      <c r="V144" s="137">
        <v>0.3</v>
      </c>
      <c r="W144" s="137">
        <v>0.32</v>
      </c>
      <c r="X144" s="137">
        <v>0.3</v>
      </c>
      <c r="Y144" s="137">
        <v>0.32</v>
      </c>
      <c r="Z144" s="281">
        <v>0.3</v>
      </c>
      <c r="AA144" s="282">
        <v>0.27</v>
      </c>
      <c r="AB144" s="149">
        <v>0.22</v>
      </c>
      <c r="AC144" s="488">
        <f t="shared" si="4"/>
        <v>5.6499999999999995</v>
      </c>
      <c r="AD144" s="156">
        <f t="shared" si="3"/>
        <v>0.32</v>
      </c>
    </row>
    <row r="145" spans="1:30" ht="14.4" thickBot="1" x14ac:dyDescent="0.3">
      <c r="A145" s="528"/>
      <c r="B145" s="523"/>
      <c r="C145" s="341" t="s">
        <v>31</v>
      </c>
      <c r="D145" s="526"/>
      <c r="E145" s="229">
        <v>0</v>
      </c>
      <c r="F145" s="230">
        <v>0</v>
      </c>
      <c r="G145" s="230">
        <v>0</v>
      </c>
      <c r="H145" s="431">
        <v>0</v>
      </c>
      <c r="I145" s="432">
        <v>0</v>
      </c>
      <c r="J145" s="433">
        <v>0</v>
      </c>
      <c r="K145" s="230">
        <v>0</v>
      </c>
      <c r="L145" s="230">
        <v>0</v>
      </c>
      <c r="M145" s="230">
        <v>0</v>
      </c>
      <c r="N145" s="431">
        <v>0</v>
      </c>
      <c r="O145" s="432">
        <v>0</v>
      </c>
      <c r="P145" s="433">
        <v>0</v>
      </c>
      <c r="Q145" s="230">
        <v>0</v>
      </c>
      <c r="R145" s="230">
        <v>0</v>
      </c>
      <c r="S145" s="230">
        <v>0</v>
      </c>
      <c r="T145" s="230">
        <v>0</v>
      </c>
      <c r="U145" s="230">
        <v>0</v>
      </c>
      <c r="V145" s="230">
        <v>0</v>
      </c>
      <c r="W145" s="230">
        <v>0</v>
      </c>
      <c r="X145" s="230">
        <v>0</v>
      </c>
      <c r="Y145" s="230">
        <v>0</v>
      </c>
      <c r="Z145" s="431">
        <v>0</v>
      </c>
      <c r="AA145" s="432">
        <v>0</v>
      </c>
      <c r="AB145" s="434">
        <v>0</v>
      </c>
      <c r="AC145" s="488">
        <f t="shared" si="4"/>
        <v>0</v>
      </c>
      <c r="AD145" s="156">
        <f t="shared" si="3"/>
        <v>0</v>
      </c>
    </row>
    <row r="146" spans="1:30" x14ac:dyDescent="0.25">
      <c r="A146" s="528"/>
      <c r="B146" s="521" t="s">
        <v>108</v>
      </c>
      <c r="C146" s="134" t="s">
        <v>38</v>
      </c>
      <c r="D146" s="524" t="s">
        <v>53</v>
      </c>
      <c r="E146" s="135">
        <v>0</v>
      </c>
      <c r="F146" s="151">
        <v>0</v>
      </c>
      <c r="G146" s="151">
        <v>0</v>
      </c>
      <c r="H146" s="349">
        <v>0</v>
      </c>
      <c r="I146" s="350">
        <v>0</v>
      </c>
      <c r="J146" s="147">
        <v>0</v>
      </c>
      <c r="K146" s="151">
        <v>0</v>
      </c>
      <c r="L146" s="151">
        <v>0</v>
      </c>
      <c r="M146" s="151">
        <v>0</v>
      </c>
      <c r="N146" s="349">
        <v>0</v>
      </c>
      <c r="O146" s="350">
        <v>0</v>
      </c>
      <c r="P146" s="147">
        <v>0</v>
      </c>
      <c r="Q146" s="151">
        <v>0</v>
      </c>
      <c r="R146" s="151">
        <v>0</v>
      </c>
      <c r="S146" s="151">
        <v>0</v>
      </c>
      <c r="T146" s="151">
        <v>0</v>
      </c>
      <c r="U146" s="151">
        <v>0</v>
      </c>
      <c r="V146" s="151">
        <v>0</v>
      </c>
      <c r="W146" s="151">
        <v>0</v>
      </c>
      <c r="X146" s="151">
        <v>0</v>
      </c>
      <c r="Y146" s="151">
        <v>0</v>
      </c>
      <c r="Z146" s="349">
        <v>0</v>
      </c>
      <c r="AA146" s="350">
        <v>0</v>
      </c>
      <c r="AB146" s="147">
        <v>0</v>
      </c>
      <c r="AC146" s="488">
        <f t="shared" si="4"/>
        <v>0</v>
      </c>
      <c r="AD146" s="156">
        <f t="shared" si="3"/>
        <v>0</v>
      </c>
    </row>
    <row r="147" spans="1:30" x14ac:dyDescent="0.25">
      <c r="A147" s="528"/>
      <c r="B147" s="522"/>
      <c r="C147" s="341" t="s">
        <v>30</v>
      </c>
      <c r="D147" s="525"/>
      <c r="E147" s="224">
        <v>0</v>
      </c>
      <c r="F147" s="225">
        <v>1E-3</v>
      </c>
      <c r="G147" s="225">
        <v>1E-3</v>
      </c>
      <c r="H147" s="358">
        <v>1E-3</v>
      </c>
      <c r="I147" s="359">
        <v>0</v>
      </c>
      <c r="J147" s="360">
        <v>1E-3</v>
      </c>
      <c r="K147" s="225">
        <v>1E-3</v>
      </c>
      <c r="L147" s="225">
        <v>0</v>
      </c>
      <c r="M147" s="225">
        <v>1E-3</v>
      </c>
      <c r="N147" s="358">
        <v>1E-3</v>
      </c>
      <c r="O147" s="359">
        <v>1E-3</v>
      </c>
      <c r="P147" s="360">
        <v>0</v>
      </c>
      <c r="Q147" s="225">
        <v>1E-3</v>
      </c>
      <c r="R147" s="225">
        <v>1E-3</v>
      </c>
      <c r="S147" s="225">
        <v>0</v>
      </c>
      <c r="T147" s="225">
        <v>1E-3</v>
      </c>
      <c r="U147" s="225">
        <v>1E-3</v>
      </c>
      <c r="V147" s="225">
        <v>1E-3</v>
      </c>
      <c r="W147" s="225">
        <v>0</v>
      </c>
      <c r="X147" s="225">
        <v>1E-3</v>
      </c>
      <c r="Y147" s="225">
        <v>1E-3</v>
      </c>
      <c r="Z147" s="358">
        <v>0</v>
      </c>
      <c r="AA147" s="359">
        <v>1E-3</v>
      </c>
      <c r="AB147" s="360">
        <v>1E-3</v>
      </c>
      <c r="AC147" s="488">
        <f t="shared" si="4"/>
        <v>1.7000000000000008E-2</v>
      </c>
      <c r="AD147" s="156">
        <f t="shared" si="3"/>
        <v>1E-3</v>
      </c>
    </row>
    <row r="148" spans="1:30" ht="14.4" thickBot="1" x14ac:dyDescent="0.3">
      <c r="A148" s="529"/>
      <c r="B148" s="523"/>
      <c r="C148" s="435" t="s">
        <v>31</v>
      </c>
      <c r="D148" s="526"/>
      <c r="E148" s="222">
        <v>0</v>
      </c>
      <c r="F148" s="223">
        <v>0</v>
      </c>
      <c r="G148" s="223">
        <v>0</v>
      </c>
      <c r="H148" s="436">
        <v>0</v>
      </c>
      <c r="I148" s="437">
        <v>0</v>
      </c>
      <c r="J148" s="236">
        <v>0</v>
      </c>
      <c r="K148" s="223">
        <v>0</v>
      </c>
      <c r="L148" s="223">
        <v>0</v>
      </c>
      <c r="M148" s="223">
        <v>0</v>
      </c>
      <c r="N148" s="436">
        <v>0</v>
      </c>
      <c r="O148" s="437">
        <v>0</v>
      </c>
      <c r="P148" s="236">
        <v>0</v>
      </c>
      <c r="Q148" s="223">
        <v>0</v>
      </c>
      <c r="R148" s="223">
        <v>0</v>
      </c>
      <c r="S148" s="223">
        <v>0</v>
      </c>
      <c r="T148" s="223">
        <v>0</v>
      </c>
      <c r="U148" s="223">
        <v>0</v>
      </c>
      <c r="V148" s="223">
        <v>0</v>
      </c>
      <c r="W148" s="223">
        <v>0</v>
      </c>
      <c r="X148" s="223">
        <v>0</v>
      </c>
      <c r="Y148" s="223">
        <v>0</v>
      </c>
      <c r="Z148" s="436">
        <v>0</v>
      </c>
      <c r="AA148" s="437">
        <v>0</v>
      </c>
      <c r="AB148" s="236">
        <v>0</v>
      </c>
      <c r="AC148" s="488">
        <f t="shared" si="4"/>
        <v>0</v>
      </c>
      <c r="AD148" s="156">
        <f t="shared" si="3"/>
        <v>0</v>
      </c>
    </row>
    <row r="149" spans="1:30" x14ac:dyDescent="0.25">
      <c r="A149" s="527" t="s">
        <v>109</v>
      </c>
      <c r="B149" s="521" t="s">
        <v>281</v>
      </c>
      <c r="C149" s="438" t="s">
        <v>38</v>
      </c>
      <c r="D149" s="531" t="s">
        <v>282</v>
      </c>
      <c r="E149" s="135">
        <v>300</v>
      </c>
      <c r="F149" s="151">
        <v>88.302122682325702</v>
      </c>
      <c r="G149" s="151">
        <v>367</v>
      </c>
      <c r="H149" s="349">
        <v>259</v>
      </c>
      <c r="I149" s="350">
        <v>184.83020128111971</v>
      </c>
      <c r="J149" s="147">
        <v>234.96633817700192</v>
      </c>
      <c r="K149" s="151">
        <v>70.975523455692155</v>
      </c>
      <c r="L149" s="151">
        <v>303</v>
      </c>
      <c r="M149" s="151">
        <v>102.59588823982249</v>
      </c>
      <c r="N149" s="349">
        <v>0</v>
      </c>
      <c r="O149" s="350">
        <v>0</v>
      </c>
      <c r="P149" s="147">
        <v>0</v>
      </c>
      <c r="Q149" s="151">
        <v>0</v>
      </c>
      <c r="R149" s="151">
        <v>0</v>
      </c>
      <c r="S149" s="151">
        <v>0</v>
      </c>
      <c r="T149" s="151">
        <v>0</v>
      </c>
      <c r="U149" s="151">
        <v>0</v>
      </c>
      <c r="V149" s="151">
        <v>0</v>
      </c>
      <c r="W149" s="151">
        <v>0</v>
      </c>
      <c r="X149" s="151">
        <v>0</v>
      </c>
      <c r="Y149" s="151">
        <v>0</v>
      </c>
      <c r="Z149" s="349">
        <v>306.84763244003722</v>
      </c>
      <c r="AA149" s="350">
        <v>248.50706939148185</v>
      </c>
      <c r="AB149" s="148">
        <v>137.7231347980271</v>
      </c>
      <c r="AC149" s="488">
        <f t="shared" si="4"/>
        <v>2603.7479104655085</v>
      </c>
      <c r="AD149" s="156">
        <f t="shared" si="3"/>
        <v>367</v>
      </c>
    </row>
    <row r="150" spans="1:30" x14ac:dyDescent="0.25">
      <c r="A150" s="528"/>
      <c r="B150" s="522"/>
      <c r="C150" s="341" t="s">
        <v>30</v>
      </c>
      <c r="D150" s="532"/>
      <c r="E150" s="257">
        <v>3.15</v>
      </c>
      <c r="F150" s="259">
        <v>0.94699999999999995</v>
      </c>
      <c r="G150" s="259">
        <v>2.851</v>
      </c>
      <c r="H150" s="439">
        <v>1.663</v>
      </c>
      <c r="I150" s="440">
        <v>1.9730000000000001</v>
      </c>
      <c r="J150" s="441">
        <v>2.516</v>
      </c>
      <c r="K150" s="259">
        <v>0.76</v>
      </c>
      <c r="L150" s="259">
        <v>2.93</v>
      </c>
      <c r="M150" s="259">
        <v>1.1020000000000001</v>
      </c>
      <c r="N150" s="439">
        <v>0</v>
      </c>
      <c r="O150" s="440">
        <v>0</v>
      </c>
      <c r="P150" s="441">
        <v>0</v>
      </c>
      <c r="Q150" s="259">
        <v>0</v>
      </c>
      <c r="R150" s="259">
        <v>0</v>
      </c>
      <c r="S150" s="259">
        <v>0</v>
      </c>
      <c r="T150" s="259">
        <v>0</v>
      </c>
      <c r="U150" s="259">
        <v>0</v>
      </c>
      <c r="V150" s="259">
        <v>0</v>
      </c>
      <c r="W150" s="259">
        <v>0</v>
      </c>
      <c r="X150" s="259">
        <v>0</v>
      </c>
      <c r="Y150" s="259">
        <v>0</v>
      </c>
      <c r="Z150" s="439">
        <v>2.9089999999999998</v>
      </c>
      <c r="AA150" s="440">
        <v>2.3690000000000002</v>
      </c>
      <c r="AB150" s="442">
        <v>1.004</v>
      </c>
      <c r="AC150" s="488">
        <f t="shared" si="4"/>
        <v>24.173999999999999</v>
      </c>
      <c r="AD150" s="156">
        <f t="shared" ref="AD150:AD163" si="5">MAX(E150:AB150)</f>
        <v>3.15</v>
      </c>
    </row>
    <row r="151" spans="1:30" x14ac:dyDescent="0.25">
      <c r="A151" s="528"/>
      <c r="B151" s="530"/>
      <c r="C151" s="341" t="s">
        <v>31</v>
      </c>
      <c r="D151" s="532"/>
      <c r="E151" s="258">
        <v>1.982</v>
      </c>
      <c r="F151" s="260">
        <v>0.79800000000000004</v>
      </c>
      <c r="G151" s="260">
        <v>1.7689999999999999</v>
      </c>
      <c r="H151" s="443">
        <v>1.0069999999999999</v>
      </c>
      <c r="I151" s="444">
        <v>1.657</v>
      </c>
      <c r="J151" s="445">
        <v>1.5580000000000001</v>
      </c>
      <c r="K151" s="260">
        <v>0.67400000000000004</v>
      </c>
      <c r="L151" s="260">
        <v>1.7210000000000001</v>
      </c>
      <c r="M151" s="260">
        <v>0.65300000000000002</v>
      </c>
      <c r="N151" s="443">
        <v>0</v>
      </c>
      <c r="O151" s="444">
        <v>0</v>
      </c>
      <c r="P151" s="445">
        <v>0</v>
      </c>
      <c r="Q151" s="260">
        <v>0</v>
      </c>
      <c r="R151" s="260">
        <v>0</v>
      </c>
      <c r="S151" s="260">
        <v>0</v>
      </c>
      <c r="T151" s="260">
        <v>0</v>
      </c>
      <c r="U151" s="260">
        <v>0</v>
      </c>
      <c r="V151" s="260">
        <v>0</v>
      </c>
      <c r="W151" s="260">
        <v>0</v>
      </c>
      <c r="X151" s="260">
        <v>0</v>
      </c>
      <c r="Y151" s="260">
        <v>0</v>
      </c>
      <c r="Z151" s="443">
        <v>2.3239999999999998</v>
      </c>
      <c r="AA151" s="444">
        <v>1.7350000000000001</v>
      </c>
      <c r="AB151" s="446">
        <v>1.012</v>
      </c>
      <c r="AC151" s="488">
        <f t="shared" si="4"/>
        <v>16.89</v>
      </c>
      <c r="AD151" s="156">
        <f t="shared" si="5"/>
        <v>2.3239999999999998</v>
      </c>
    </row>
    <row r="152" spans="1:30" s="157" customFormat="1" x14ac:dyDescent="0.25">
      <c r="A152" s="528"/>
      <c r="B152" s="534" t="s">
        <v>39</v>
      </c>
      <c r="C152" s="535"/>
      <c r="D152" s="532"/>
      <c r="E152" s="142">
        <v>4</v>
      </c>
      <c r="F152" s="143">
        <v>4</v>
      </c>
      <c r="G152" s="143">
        <v>4</v>
      </c>
      <c r="H152" s="356">
        <v>4</v>
      </c>
      <c r="I152" s="357">
        <v>4</v>
      </c>
      <c r="J152" s="152">
        <v>4</v>
      </c>
      <c r="K152" s="143">
        <v>4</v>
      </c>
      <c r="L152" s="143">
        <v>4</v>
      </c>
      <c r="M152" s="143">
        <v>4</v>
      </c>
      <c r="N152" s="356">
        <v>4</v>
      </c>
      <c r="O152" s="357">
        <v>4</v>
      </c>
      <c r="P152" s="152">
        <v>4</v>
      </c>
      <c r="Q152" s="143">
        <v>4</v>
      </c>
      <c r="R152" s="143">
        <v>4</v>
      </c>
      <c r="S152" s="143">
        <v>4</v>
      </c>
      <c r="T152" s="143">
        <v>4</v>
      </c>
      <c r="U152" s="143">
        <v>4</v>
      </c>
      <c r="V152" s="143">
        <v>4</v>
      </c>
      <c r="W152" s="143">
        <v>4</v>
      </c>
      <c r="X152" s="143">
        <v>4</v>
      </c>
      <c r="Y152" s="143">
        <v>4</v>
      </c>
      <c r="Z152" s="356">
        <v>4</v>
      </c>
      <c r="AA152" s="357">
        <v>4</v>
      </c>
      <c r="AB152" s="235">
        <v>4</v>
      </c>
      <c r="AC152" s="488">
        <f t="shared" si="4"/>
        <v>96</v>
      </c>
      <c r="AD152" s="156">
        <f t="shared" si="5"/>
        <v>4</v>
      </c>
    </row>
    <row r="153" spans="1:30" s="157" customFormat="1" ht="14.4" thickBot="1" x14ac:dyDescent="0.3">
      <c r="A153" s="529"/>
      <c r="B153" s="536" t="s">
        <v>40</v>
      </c>
      <c r="C153" s="537"/>
      <c r="D153" s="532"/>
      <c r="E153" s="131">
        <v>39</v>
      </c>
      <c r="F153" s="132">
        <v>39</v>
      </c>
      <c r="G153" s="132">
        <v>39</v>
      </c>
      <c r="H153" s="447">
        <v>39</v>
      </c>
      <c r="I153" s="448">
        <v>39</v>
      </c>
      <c r="J153" s="133">
        <v>39</v>
      </c>
      <c r="K153" s="132">
        <v>39</v>
      </c>
      <c r="L153" s="132">
        <v>39</v>
      </c>
      <c r="M153" s="132">
        <v>40</v>
      </c>
      <c r="N153" s="447">
        <v>40</v>
      </c>
      <c r="O153" s="448">
        <v>40</v>
      </c>
      <c r="P153" s="133">
        <v>40</v>
      </c>
      <c r="Q153" s="132">
        <v>40</v>
      </c>
      <c r="R153" s="132">
        <v>40</v>
      </c>
      <c r="S153" s="132">
        <v>40</v>
      </c>
      <c r="T153" s="132">
        <v>40</v>
      </c>
      <c r="U153" s="132">
        <v>40</v>
      </c>
      <c r="V153" s="132">
        <v>40</v>
      </c>
      <c r="W153" s="132">
        <v>40</v>
      </c>
      <c r="X153" s="132">
        <v>40</v>
      </c>
      <c r="Y153" s="132">
        <v>40</v>
      </c>
      <c r="Z153" s="447">
        <v>40</v>
      </c>
      <c r="AA153" s="448">
        <v>40</v>
      </c>
      <c r="AB153" s="237">
        <v>39</v>
      </c>
      <c r="AC153" s="488">
        <f t="shared" si="4"/>
        <v>951</v>
      </c>
      <c r="AD153" s="156">
        <f t="shared" si="5"/>
        <v>40</v>
      </c>
    </row>
    <row r="154" spans="1:30" s="458" customFormat="1" ht="29.25" customHeight="1" thickBot="1" x14ac:dyDescent="0.35">
      <c r="A154" s="449" t="s">
        <v>41</v>
      </c>
      <c r="B154" s="450" t="s">
        <v>110</v>
      </c>
      <c r="C154" s="451" t="s">
        <v>43</v>
      </c>
      <c r="D154" s="533"/>
      <c r="E154" s="452">
        <v>6.45</v>
      </c>
      <c r="F154" s="453">
        <v>6.45</v>
      </c>
      <c r="G154" s="453">
        <v>6.43</v>
      </c>
      <c r="H154" s="454">
        <v>6.56</v>
      </c>
      <c r="I154" s="455">
        <v>6.42</v>
      </c>
      <c r="J154" s="456">
        <v>6.44</v>
      </c>
      <c r="K154" s="453">
        <v>6.44</v>
      </c>
      <c r="L154" s="453">
        <v>6.43</v>
      </c>
      <c r="M154" s="453">
        <v>6.46</v>
      </c>
      <c r="N154" s="454">
        <v>6.47</v>
      </c>
      <c r="O154" s="455">
        <v>6.46</v>
      </c>
      <c r="P154" s="456">
        <v>6.4</v>
      </c>
      <c r="Q154" s="453">
        <v>6.56</v>
      </c>
      <c r="R154" s="453">
        <v>6.46</v>
      </c>
      <c r="S154" s="453">
        <v>6.47</v>
      </c>
      <c r="T154" s="453">
        <v>6.48</v>
      </c>
      <c r="U154" s="453">
        <v>6.46</v>
      </c>
      <c r="V154" s="453">
        <v>6.49</v>
      </c>
      <c r="W154" s="453">
        <v>6.4</v>
      </c>
      <c r="X154" s="453">
        <v>6.41</v>
      </c>
      <c r="Y154" s="453">
        <v>6.35</v>
      </c>
      <c r="Z154" s="454">
        <v>6.22</v>
      </c>
      <c r="AA154" s="455">
        <v>6.4</v>
      </c>
      <c r="AB154" s="457">
        <v>6.1</v>
      </c>
      <c r="AC154" s="488">
        <f t="shared" si="4"/>
        <v>154.20999999999998</v>
      </c>
      <c r="AD154" s="156">
        <f t="shared" si="5"/>
        <v>6.56</v>
      </c>
    </row>
    <row r="155" spans="1:30" x14ac:dyDescent="0.25">
      <c r="A155" s="538" t="s">
        <v>111</v>
      </c>
      <c r="B155" s="521" t="s">
        <v>112</v>
      </c>
      <c r="C155" s="144" t="s">
        <v>38</v>
      </c>
      <c r="D155" s="517" t="s">
        <v>66</v>
      </c>
      <c r="E155" s="135">
        <v>291.57416856138593</v>
      </c>
      <c r="F155" s="151">
        <v>87.462926162641509</v>
      </c>
      <c r="G155" s="151">
        <v>264.70146314248188</v>
      </c>
      <c r="H155" s="349">
        <v>151.45620927918287</v>
      </c>
      <c r="I155" s="350">
        <v>182.48820684015266</v>
      </c>
      <c r="J155" s="147">
        <v>234.0324497104796</v>
      </c>
      <c r="K155" s="151">
        <v>69.761468449213197</v>
      </c>
      <c r="L155" s="151">
        <v>271.71651958618725</v>
      </c>
      <c r="M155" s="151">
        <v>102.40968880563045</v>
      </c>
      <c r="N155" s="349">
        <v>0</v>
      </c>
      <c r="O155" s="350">
        <v>0</v>
      </c>
      <c r="P155" s="147">
        <v>0</v>
      </c>
      <c r="Q155" s="151">
        <v>0</v>
      </c>
      <c r="R155" s="151">
        <v>0</v>
      </c>
      <c r="S155" s="151">
        <v>0</v>
      </c>
      <c r="T155" s="151">
        <v>0</v>
      </c>
      <c r="U155" s="151">
        <v>0</v>
      </c>
      <c r="V155" s="151">
        <v>0</v>
      </c>
      <c r="W155" s="151">
        <v>0</v>
      </c>
      <c r="X155" s="151">
        <v>0</v>
      </c>
      <c r="Y155" s="151">
        <v>0</v>
      </c>
      <c r="Z155" s="349">
        <v>278.27954474007964</v>
      </c>
      <c r="AA155" s="350">
        <v>220.27160315627404</v>
      </c>
      <c r="AB155" s="148">
        <v>97.608185363268092</v>
      </c>
      <c r="AC155" s="488">
        <f t="shared" si="4"/>
        <v>2251.7624337969773</v>
      </c>
      <c r="AD155" s="156">
        <f t="shared" si="5"/>
        <v>291.57416856138593</v>
      </c>
    </row>
    <row r="156" spans="1:30" x14ac:dyDescent="0.25">
      <c r="A156" s="539"/>
      <c r="B156" s="522"/>
      <c r="C156" s="341" t="s">
        <v>30</v>
      </c>
      <c r="D156" s="518"/>
      <c r="E156" s="136">
        <v>3.1269999999999998</v>
      </c>
      <c r="F156" s="137">
        <v>0.93799999999999994</v>
      </c>
      <c r="G156" s="137">
        <v>2.83</v>
      </c>
      <c r="H156" s="281">
        <v>1.6519999999999999</v>
      </c>
      <c r="I156" s="282">
        <v>1.948</v>
      </c>
      <c r="J156" s="141">
        <v>2.5059999999999998</v>
      </c>
      <c r="K156" s="137">
        <v>0.747</v>
      </c>
      <c r="L156" s="137">
        <v>2.9049999999999998</v>
      </c>
      <c r="M156" s="137">
        <v>1.1000000000000001</v>
      </c>
      <c r="N156" s="281">
        <v>0</v>
      </c>
      <c r="O156" s="282">
        <v>0</v>
      </c>
      <c r="P156" s="141">
        <v>0</v>
      </c>
      <c r="Q156" s="137">
        <v>0</v>
      </c>
      <c r="R156" s="137">
        <v>0</v>
      </c>
      <c r="S156" s="137">
        <v>0</v>
      </c>
      <c r="T156" s="137">
        <v>0</v>
      </c>
      <c r="U156" s="137">
        <v>0</v>
      </c>
      <c r="V156" s="137">
        <v>0</v>
      </c>
      <c r="W156" s="137">
        <v>0</v>
      </c>
      <c r="X156" s="137">
        <v>0</v>
      </c>
      <c r="Y156" s="137">
        <v>0</v>
      </c>
      <c r="Z156" s="281">
        <v>2.8780000000000001</v>
      </c>
      <c r="AA156" s="282">
        <v>2.3439999999999999</v>
      </c>
      <c r="AB156" s="149">
        <v>0.99</v>
      </c>
      <c r="AC156" s="488">
        <f t="shared" si="4"/>
        <v>23.965</v>
      </c>
      <c r="AD156" s="156">
        <f t="shared" si="5"/>
        <v>3.1269999999999998</v>
      </c>
    </row>
    <row r="157" spans="1:30" ht="14.4" thickBot="1" x14ac:dyDescent="0.3">
      <c r="A157" s="539"/>
      <c r="B157" s="523"/>
      <c r="C157" s="341" t="s">
        <v>31</v>
      </c>
      <c r="D157" s="519"/>
      <c r="E157" s="126">
        <v>1.98</v>
      </c>
      <c r="F157" s="129">
        <v>0.80100000000000005</v>
      </c>
      <c r="G157" s="129">
        <v>1.7689999999999999</v>
      </c>
      <c r="H157" s="283">
        <v>1.006</v>
      </c>
      <c r="I157" s="284">
        <v>1.6579999999999999</v>
      </c>
      <c r="J157" s="153">
        <v>1.5549999999999999</v>
      </c>
      <c r="K157" s="129">
        <v>0.67500000000000004</v>
      </c>
      <c r="L157" s="129">
        <v>1.748</v>
      </c>
      <c r="M157" s="129">
        <v>0.65300000000000002</v>
      </c>
      <c r="N157" s="283">
        <v>0</v>
      </c>
      <c r="O157" s="284">
        <v>0</v>
      </c>
      <c r="P157" s="153">
        <v>0</v>
      </c>
      <c r="Q157" s="129">
        <v>0</v>
      </c>
      <c r="R157" s="129">
        <v>0</v>
      </c>
      <c r="S157" s="129">
        <v>0</v>
      </c>
      <c r="T157" s="129">
        <v>0</v>
      </c>
      <c r="U157" s="129">
        <v>0</v>
      </c>
      <c r="V157" s="129">
        <v>0</v>
      </c>
      <c r="W157" s="129">
        <v>0</v>
      </c>
      <c r="X157" s="129">
        <v>0</v>
      </c>
      <c r="Y157" s="129">
        <v>0</v>
      </c>
      <c r="Z157" s="283">
        <v>2.3239999999999998</v>
      </c>
      <c r="AA157" s="284">
        <v>1.724</v>
      </c>
      <c r="AB157" s="155">
        <v>0.99199999999999999</v>
      </c>
      <c r="AC157" s="488">
        <f t="shared" si="4"/>
        <v>16.885000000000002</v>
      </c>
      <c r="AD157" s="156">
        <f t="shared" si="5"/>
        <v>2.3239999999999998</v>
      </c>
    </row>
    <row r="158" spans="1:30" x14ac:dyDescent="0.25">
      <c r="A158" s="539"/>
      <c r="B158" s="521" t="s">
        <v>113</v>
      </c>
      <c r="C158" s="134" t="s">
        <v>38</v>
      </c>
      <c r="D158" s="517" t="s">
        <v>66</v>
      </c>
      <c r="E158" s="135">
        <v>0</v>
      </c>
      <c r="F158" s="151">
        <v>0</v>
      </c>
      <c r="G158" s="151">
        <v>0</v>
      </c>
      <c r="H158" s="349">
        <v>0</v>
      </c>
      <c r="I158" s="350">
        <v>0</v>
      </c>
      <c r="J158" s="147">
        <v>0</v>
      </c>
      <c r="K158" s="151">
        <v>0</v>
      </c>
      <c r="L158" s="151">
        <v>0</v>
      </c>
      <c r="M158" s="151">
        <v>0</v>
      </c>
      <c r="N158" s="349">
        <v>0</v>
      </c>
      <c r="O158" s="350">
        <v>0</v>
      </c>
      <c r="P158" s="147">
        <v>0</v>
      </c>
      <c r="Q158" s="151">
        <v>0</v>
      </c>
      <c r="R158" s="151">
        <v>0</v>
      </c>
      <c r="S158" s="151">
        <v>0</v>
      </c>
      <c r="T158" s="151">
        <v>0</v>
      </c>
      <c r="U158" s="151">
        <v>0</v>
      </c>
      <c r="V158" s="151">
        <v>0</v>
      </c>
      <c r="W158" s="151">
        <v>0</v>
      </c>
      <c r="X158" s="151">
        <v>0</v>
      </c>
      <c r="Y158" s="151">
        <v>0</v>
      </c>
      <c r="Z158" s="349">
        <v>0</v>
      </c>
      <c r="AA158" s="350">
        <v>0</v>
      </c>
      <c r="AB158" s="148">
        <v>0</v>
      </c>
      <c r="AC158" s="488">
        <f t="shared" si="4"/>
        <v>0</v>
      </c>
      <c r="AD158" s="156">
        <f t="shared" si="5"/>
        <v>0</v>
      </c>
    </row>
    <row r="159" spans="1:30" x14ac:dyDescent="0.25">
      <c r="A159" s="539"/>
      <c r="B159" s="522"/>
      <c r="C159" s="341" t="s">
        <v>30</v>
      </c>
      <c r="D159" s="518"/>
      <c r="E159" s="136">
        <v>0</v>
      </c>
      <c r="F159" s="137">
        <v>0</v>
      </c>
      <c r="G159" s="137">
        <v>0</v>
      </c>
      <c r="H159" s="281">
        <v>0</v>
      </c>
      <c r="I159" s="282">
        <v>0</v>
      </c>
      <c r="J159" s="141">
        <v>0</v>
      </c>
      <c r="K159" s="137">
        <v>0</v>
      </c>
      <c r="L159" s="137">
        <v>0</v>
      </c>
      <c r="M159" s="137">
        <v>0</v>
      </c>
      <c r="N159" s="281">
        <v>0</v>
      </c>
      <c r="O159" s="282">
        <v>0</v>
      </c>
      <c r="P159" s="141">
        <v>0</v>
      </c>
      <c r="Q159" s="137">
        <v>0</v>
      </c>
      <c r="R159" s="137">
        <v>0</v>
      </c>
      <c r="S159" s="137">
        <v>0</v>
      </c>
      <c r="T159" s="137">
        <v>0</v>
      </c>
      <c r="U159" s="137">
        <v>0</v>
      </c>
      <c r="V159" s="137">
        <v>0</v>
      </c>
      <c r="W159" s="137">
        <v>0</v>
      </c>
      <c r="X159" s="137">
        <v>0</v>
      </c>
      <c r="Y159" s="137">
        <v>0</v>
      </c>
      <c r="Z159" s="281">
        <v>0</v>
      </c>
      <c r="AA159" s="282">
        <v>0</v>
      </c>
      <c r="AB159" s="149">
        <v>0</v>
      </c>
      <c r="AC159" s="488">
        <f t="shared" si="4"/>
        <v>0</v>
      </c>
      <c r="AD159" s="156">
        <f t="shared" si="5"/>
        <v>0</v>
      </c>
    </row>
    <row r="160" spans="1:30" ht="14.4" thickBot="1" x14ac:dyDescent="0.3">
      <c r="A160" s="539"/>
      <c r="B160" s="522"/>
      <c r="C160" s="435" t="s">
        <v>31</v>
      </c>
      <c r="D160" s="518"/>
      <c r="E160" s="125">
        <v>0</v>
      </c>
      <c r="F160" s="154">
        <v>0</v>
      </c>
      <c r="G160" s="154">
        <v>0</v>
      </c>
      <c r="H160" s="391">
        <v>0</v>
      </c>
      <c r="I160" s="392">
        <v>0</v>
      </c>
      <c r="J160" s="150">
        <v>0</v>
      </c>
      <c r="K160" s="154">
        <v>0</v>
      </c>
      <c r="L160" s="154">
        <v>0</v>
      </c>
      <c r="M160" s="154">
        <v>0</v>
      </c>
      <c r="N160" s="391">
        <v>0</v>
      </c>
      <c r="O160" s="392">
        <v>0</v>
      </c>
      <c r="P160" s="150">
        <v>0</v>
      </c>
      <c r="Q160" s="154">
        <v>0</v>
      </c>
      <c r="R160" s="154">
        <v>0</v>
      </c>
      <c r="S160" s="154">
        <v>0</v>
      </c>
      <c r="T160" s="154">
        <v>0</v>
      </c>
      <c r="U160" s="154">
        <v>0</v>
      </c>
      <c r="V160" s="154">
        <v>0</v>
      </c>
      <c r="W160" s="154">
        <v>0</v>
      </c>
      <c r="X160" s="154">
        <v>0</v>
      </c>
      <c r="Y160" s="154">
        <v>0</v>
      </c>
      <c r="Z160" s="391">
        <v>0</v>
      </c>
      <c r="AA160" s="392">
        <v>0</v>
      </c>
      <c r="AB160" s="406">
        <v>0</v>
      </c>
      <c r="AC160" s="488">
        <f t="shared" si="4"/>
        <v>0</v>
      </c>
      <c r="AD160" s="156">
        <f t="shared" si="5"/>
        <v>0</v>
      </c>
    </row>
    <row r="161" spans="1:30" x14ac:dyDescent="0.25">
      <c r="A161" s="514" t="s">
        <v>114</v>
      </c>
      <c r="B161" s="559" t="s">
        <v>283</v>
      </c>
      <c r="C161" s="134" t="s">
        <v>38</v>
      </c>
      <c r="D161" s="517" t="s">
        <v>53</v>
      </c>
      <c r="E161" s="135">
        <v>4.1838203301110708</v>
      </c>
      <c r="F161" s="151">
        <v>3.1378652475833033</v>
      </c>
      <c r="G161" s="151">
        <v>4.1838203301110708</v>
      </c>
      <c r="H161" s="349">
        <v>5.2297754124485811</v>
      </c>
      <c r="I161" s="350">
        <v>4.1838203301110708</v>
      </c>
      <c r="J161" s="147">
        <v>4.1838203301110708</v>
      </c>
      <c r="K161" s="151">
        <v>3.1378652475833033</v>
      </c>
      <c r="L161" s="151">
        <v>4.1838203301110708</v>
      </c>
      <c r="M161" s="151">
        <v>4.1838203301110708</v>
      </c>
      <c r="N161" s="349">
        <v>4.1838203301110708</v>
      </c>
      <c r="O161" s="350">
        <v>4.1838203299208132</v>
      </c>
      <c r="P161" s="147">
        <v>4.1838203301110708</v>
      </c>
      <c r="Q161" s="151">
        <v>5.2297754124485811</v>
      </c>
      <c r="R161" s="151">
        <v>3.1378652475833033</v>
      </c>
      <c r="S161" s="151">
        <v>5.2297754124485811</v>
      </c>
      <c r="T161" s="151">
        <v>4.1838203301110708</v>
      </c>
      <c r="U161" s="151">
        <v>5.2297754124485811</v>
      </c>
      <c r="V161" s="151">
        <v>4.1838203301110708</v>
      </c>
      <c r="W161" s="151">
        <v>4.1838203299208132</v>
      </c>
      <c r="X161" s="151">
        <v>5.2297754126388396</v>
      </c>
      <c r="Y161" s="151">
        <v>6.275730494976349</v>
      </c>
      <c r="Z161" s="349">
        <v>5.2297754124485811</v>
      </c>
      <c r="AA161" s="350">
        <v>5.2297754126388396</v>
      </c>
      <c r="AB161" s="148">
        <v>5.2297754124485811</v>
      </c>
      <c r="AC161" s="488">
        <f t="shared" si="4"/>
        <v>107.73337349864774</v>
      </c>
      <c r="AD161" s="156">
        <f t="shared" si="5"/>
        <v>6.275730494976349</v>
      </c>
    </row>
    <row r="162" spans="1:30" ht="14.4" thickBot="1" x14ac:dyDescent="0.3">
      <c r="A162" s="515"/>
      <c r="B162" s="560"/>
      <c r="C162" s="256" t="s">
        <v>43</v>
      </c>
      <c r="D162" s="518"/>
      <c r="E162" s="136">
        <v>0.23</v>
      </c>
      <c r="F162" s="393">
        <v>0.23</v>
      </c>
      <c r="G162" s="393">
        <v>0.23</v>
      </c>
      <c r="H162" s="394">
        <v>0.23</v>
      </c>
      <c r="I162" s="395">
        <v>0.23</v>
      </c>
      <c r="J162" s="396">
        <v>0.23</v>
      </c>
      <c r="K162" s="393">
        <v>0.23</v>
      </c>
      <c r="L162" s="393">
        <v>0.23</v>
      </c>
      <c r="M162" s="393">
        <v>0.23</v>
      </c>
      <c r="N162" s="394">
        <v>0.23</v>
      </c>
      <c r="O162" s="395">
        <v>0.23</v>
      </c>
      <c r="P162" s="396">
        <v>0.23</v>
      </c>
      <c r="Q162" s="393">
        <v>0.23</v>
      </c>
      <c r="R162" s="393">
        <v>0.23</v>
      </c>
      <c r="S162" s="393">
        <v>0.23</v>
      </c>
      <c r="T162" s="393">
        <v>0.23</v>
      </c>
      <c r="U162" s="393">
        <v>0.23</v>
      </c>
      <c r="V162" s="393">
        <v>0.23</v>
      </c>
      <c r="W162" s="393">
        <v>0.23</v>
      </c>
      <c r="X162" s="393">
        <v>0.23</v>
      </c>
      <c r="Y162" s="393">
        <v>0.23</v>
      </c>
      <c r="Z162" s="394">
        <v>0.23</v>
      </c>
      <c r="AA162" s="395">
        <v>0.23</v>
      </c>
      <c r="AB162" s="459">
        <v>0.23</v>
      </c>
      <c r="AC162" s="488">
        <f t="shared" si="4"/>
        <v>5.5200000000000031</v>
      </c>
      <c r="AD162" s="156">
        <f t="shared" si="5"/>
        <v>0.23</v>
      </c>
    </row>
    <row r="163" spans="1:30" ht="15.6" x14ac:dyDescent="0.3">
      <c r="A163" s="515"/>
      <c r="B163" s="560"/>
      <c r="C163" s="341" t="s">
        <v>30</v>
      </c>
      <c r="D163" s="518"/>
      <c r="E163" s="460">
        <v>1.6000000000349246E-3</v>
      </c>
      <c r="F163" s="461">
        <v>1.2000000000261934E-3</v>
      </c>
      <c r="G163" s="461">
        <v>1.6000000000349246E-3</v>
      </c>
      <c r="H163" s="462">
        <v>1.9999999999708962E-3</v>
      </c>
      <c r="I163" s="463">
        <v>1.6000000000349246E-3</v>
      </c>
      <c r="J163" s="464">
        <v>1.6000000000349246E-3</v>
      </c>
      <c r="K163" s="461">
        <v>1.2000000000261934E-3</v>
      </c>
      <c r="L163" s="461">
        <v>1.6000000000349246E-3</v>
      </c>
      <c r="M163" s="461">
        <v>1.6000000000349246E-3</v>
      </c>
      <c r="N163" s="462">
        <v>1.6000000000349246E-3</v>
      </c>
      <c r="O163" s="463">
        <v>1.5999999999621651E-3</v>
      </c>
      <c r="P163" s="464">
        <v>1.6000000000349246E-3</v>
      </c>
      <c r="Q163" s="461">
        <v>1.9999999999708962E-3</v>
      </c>
      <c r="R163" s="461">
        <v>1.2000000000261934E-3</v>
      </c>
      <c r="S163" s="461">
        <v>1.9999999999708962E-3</v>
      </c>
      <c r="T163" s="461">
        <v>1.6000000000349246E-3</v>
      </c>
      <c r="U163" s="461">
        <v>1.9999999999708962E-3</v>
      </c>
      <c r="V163" s="461">
        <v>1.6000000000349246E-3</v>
      </c>
      <c r="W163" s="461">
        <v>1.5999999999621651E-3</v>
      </c>
      <c r="X163" s="461">
        <v>2.0000000000436557E-3</v>
      </c>
      <c r="Y163" s="461">
        <v>2.3999999999796272E-3</v>
      </c>
      <c r="Z163" s="462">
        <v>1.9999999999708962E-3</v>
      </c>
      <c r="AA163" s="463">
        <v>2.0000000000436557E-3</v>
      </c>
      <c r="AB163" s="465">
        <v>1.9999999999708962E-3</v>
      </c>
      <c r="AC163" s="488">
        <f t="shared" si="4"/>
        <v>4.1200000000244465E-2</v>
      </c>
      <c r="AD163" s="156">
        <f t="shared" si="5"/>
        <v>2.3999999999796272E-3</v>
      </c>
    </row>
    <row r="164" spans="1:30" ht="14.4" thickBot="1" x14ac:dyDescent="0.3">
      <c r="A164" s="516"/>
      <c r="B164" s="561"/>
      <c r="C164" s="280" t="s">
        <v>31</v>
      </c>
      <c r="D164" s="519"/>
      <c r="E164" s="466"/>
      <c r="F164" s="467"/>
      <c r="G164" s="467"/>
      <c r="H164" s="468"/>
      <c r="I164" s="469"/>
      <c r="J164" s="470"/>
      <c r="K164" s="467"/>
      <c r="L164" s="467"/>
      <c r="M164" s="467"/>
      <c r="N164" s="468"/>
      <c r="O164" s="469"/>
      <c r="P164" s="470"/>
      <c r="Q164" s="467"/>
      <c r="R164" s="467"/>
      <c r="S164" s="467"/>
      <c r="T164" s="467"/>
      <c r="U164" s="467"/>
      <c r="V164" s="467"/>
      <c r="W164" s="467"/>
      <c r="X164" s="467"/>
      <c r="Y164" s="467"/>
      <c r="Z164" s="468"/>
      <c r="AA164" s="469"/>
      <c r="AB164" s="471"/>
      <c r="AC164" s="488">
        <f t="shared" si="4"/>
        <v>0</v>
      </c>
    </row>
    <row r="165" spans="1:30" x14ac:dyDescent="0.25">
      <c r="A165" s="472"/>
      <c r="B165" s="473"/>
      <c r="C165" s="474"/>
      <c r="D165" s="475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</row>
    <row r="166" spans="1:30" s="390" customFormat="1" ht="15.6" x14ac:dyDescent="0.3">
      <c r="A166" s="476"/>
      <c r="B166" s="476"/>
      <c r="C166" s="476"/>
      <c r="D166" s="477"/>
      <c r="E166" s="478"/>
      <c r="F166" s="478"/>
      <c r="G166" s="478"/>
      <c r="H166" s="478"/>
      <c r="I166" s="478"/>
      <c r="J166" s="478"/>
      <c r="K166" s="478"/>
      <c r="L166" s="478"/>
      <c r="M166" s="478"/>
      <c r="N166" s="478"/>
      <c r="O166" s="478"/>
      <c r="P166" s="478"/>
      <c r="Q166" s="478"/>
      <c r="R166" s="478"/>
      <c r="S166" s="478"/>
      <c r="T166" s="478"/>
      <c r="U166" s="478"/>
      <c r="V166" s="478"/>
      <c r="W166" s="478"/>
      <c r="X166" s="478"/>
      <c r="Y166" s="478"/>
      <c r="Z166" s="478"/>
      <c r="AA166" s="478"/>
      <c r="AB166" s="478"/>
      <c r="AC166" s="478"/>
    </row>
    <row r="167" spans="1:30" s="167" customFormat="1" ht="31.5" customHeight="1" x14ac:dyDescent="0.3">
      <c r="D167" s="164"/>
      <c r="E167" s="165"/>
      <c r="F167" s="165"/>
      <c r="G167" s="165"/>
      <c r="H167" s="165"/>
      <c r="I167" s="165"/>
      <c r="J167" s="164"/>
      <c r="K167" s="165"/>
      <c r="L167" s="165"/>
      <c r="M167" s="164"/>
      <c r="N167" s="164"/>
      <c r="O167" s="164"/>
      <c r="P167" s="164"/>
      <c r="Q167" s="520"/>
      <c r="R167" s="520"/>
      <c r="S167" s="164"/>
    </row>
    <row r="177" ht="34.5" customHeight="1" x14ac:dyDescent="0.25"/>
    <row r="183" ht="36.75" customHeight="1" x14ac:dyDescent="0.25"/>
  </sheetData>
  <mergeCells count="121">
    <mergeCell ref="B107:B109"/>
    <mergeCell ref="D107:D109"/>
    <mergeCell ref="B110:B112"/>
    <mergeCell ref="D110:D112"/>
    <mergeCell ref="B113:B115"/>
    <mergeCell ref="D113:D115"/>
    <mergeCell ref="B116:B118"/>
    <mergeCell ref="B161:B164"/>
    <mergeCell ref="A10:B11"/>
    <mergeCell ref="D10:D11"/>
    <mergeCell ref="A12:B13"/>
    <mergeCell ref="D12:D13"/>
    <mergeCell ref="A14:A18"/>
    <mergeCell ref="B14:B16"/>
    <mergeCell ref="D14:D19"/>
    <mergeCell ref="B17:C17"/>
    <mergeCell ref="B18:C18"/>
    <mergeCell ref="B47:B49"/>
    <mergeCell ref="D47:D49"/>
    <mergeCell ref="B50:B52"/>
    <mergeCell ref="D50:D52"/>
    <mergeCell ref="B53:B55"/>
    <mergeCell ref="A65:A69"/>
    <mergeCell ref="B65:B67"/>
    <mergeCell ref="A2:AB2"/>
    <mergeCell ref="A3:AB3"/>
    <mergeCell ref="A4:AB4"/>
    <mergeCell ref="A5:AB5"/>
    <mergeCell ref="A6:C7"/>
    <mergeCell ref="D6:D7"/>
    <mergeCell ref="E6:AB6"/>
    <mergeCell ref="B8:B9"/>
    <mergeCell ref="D8:D9"/>
    <mergeCell ref="B68:C68"/>
    <mergeCell ref="B69:C69"/>
    <mergeCell ref="A20:A64"/>
    <mergeCell ref="B20:B22"/>
    <mergeCell ref="D20:D22"/>
    <mergeCell ref="B23:B25"/>
    <mergeCell ref="D23:D25"/>
    <mergeCell ref="B26:B28"/>
    <mergeCell ref="D26:D28"/>
    <mergeCell ref="B29:B31"/>
    <mergeCell ref="D29:D31"/>
    <mergeCell ref="B32:B34"/>
    <mergeCell ref="D32:D34"/>
    <mergeCell ref="B35:B37"/>
    <mergeCell ref="D35:D37"/>
    <mergeCell ref="B38:B40"/>
    <mergeCell ref="D38:D40"/>
    <mergeCell ref="B41:B43"/>
    <mergeCell ref="D41:D43"/>
    <mergeCell ref="B44:B46"/>
    <mergeCell ref="D44:D46"/>
    <mergeCell ref="B98:B100"/>
    <mergeCell ref="D98:D100"/>
    <mergeCell ref="B101:B103"/>
    <mergeCell ref="D101:D103"/>
    <mergeCell ref="B104:B106"/>
    <mergeCell ref="D53:D55"/>
    <mergeCell ref="B56:B58"/>
    <mergeCell ref="D56:D58"/>
    <mergeCell ref="B59:B61"/>
    <mergeCell ref="D59:D61"/>
    <mergeCell ref="B62:B64"/>
    <mergeCell ref="D62:D64"/>
    <mergeCell ref="D104:D106"/>
    <mergeCell ref="B83:B85"/>
    <mergeCell ref="D83:D85"/>
    <mergeCell ref="B86:B88"/>
    <mergeCell ref="D86:D88"/>
    <mergeCell ref="B89:B91"/>
    <mergeCell ref="D89:D91"/>
    <mergeCell ref="B92:B94"/>
    <mergeCell ref="D92:D94"/>
    <mergeCell ref="B95:B97"/>
    <mergeCell ref="D95:D97"/>
    <mergeCell ref="D65:D70"/>
    <mergeCell ref="D116:D118"/>
    <mergeCell ref="B119:B121"/>
    <mergeCell ref="D119:D121"/>
    <mergeCell ref="B122:B124"/>
    <mergeCell ref="D122:D124"/>
    <mergeCell ref="B125:B127"/>
    <mergeCell ref="D125:D127"/>
    <mergeCell ref="B128:B130"/>
    <mergeCell ref="D128:D130"/>
    <mergeCell ref="B131:B133"/>
    <mergeCell ref="D131:D133"/>
    <mergeCell ref="B134:B136"/>
    <mergeCell ref="D134:D136"/>
    <mergeCell ref="B137:B139"/>
    <mergeCell ref="D137:D139"/>
    <mergeCell ref="B140:B142"/>
    <mergeCell ref="D140:D142"/>
    <mergeCell ref="B143:B145"/>
    <mergeCell ref="D143:D145"/>
    <mergeCell ref="A161:A164"/>
    <mergeCell ref="D161:D164"/>
    <mergeCell ref="Q167:R167"/>
    <mergeCell ref="B146:B148"/>
    <mergeCell ref="D146:D148"/>
    <mergeCell ref="A149:A153"/>
    <mergeCell ref="B149:B151"/>
    <mergeCell ref="D149:D154"/>
    <mergeCell ref="B152:C152"/>
    <mergeCell ref="B153:C153"/>
    <mergeCell ref="A155:A160"/>
    <mergeCell ref="B155:B157"/>
    <mergeCell ref="D155:D157"/>
    <mergeCell ref="B158:B160"/>
    <mergeCell ref="D158:D160"/>
    <mergeCell ref="A71:A148"/>
    <mergeCell ref="B71:B73"/>
    <mergeCell ref="D71:D73"/>
    <mergeCell ref="B74:B76"/>
    <mergeCell ref="D74:D76"/>
    <mergeCell ref="B77:B79"/>
    <mergeCell ref="D77:D79"/>
    <mergeCell ref="B80:B82"/>
    <mergeCell ref="D80:D82"/>
  </mergeCells>
  <pageMargins left="0" right="0" top="0.74803149606299213" bottom="0" header="0.31496062992125984" footer="0.31496062992125984"/>
  <pageSetup paperSize="9" scale="3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G44"/>
  <sheetViews>
    <sheetView workbookViewId="0">
      <selection activeCell="Q28" sqref="P28:Q29"/>
    </sheetView>
  </sheetViews>
  <sheetFormatPr defaultRowHeight="15.6" x14ac:dyDescent="0.3"/>
  <cols>
    <col min="1" max="1" width="12.44140625" style="184" customWidth="1"/>
    <col min="2" max="2" width="9.109375" style="184"/>
    <col min="3" max="5" width="6.6640625" style="164" customWidth="1"/>
    <col min="6" max="7" width="5.5546875" style="164" customWidth="1"/>
    <col min="8" max="9" width="6.5546875" style="164" customWidth="1"/>
    <col min="10" max="11" width="5.5546875" style="164" customWidth="1"/>
    <col min="12" max="12" width="6.44140625" style="164" customWidth="1"/>
    <col min="13" max="13" width="6.88671875" style="164" customWidth="1"/>
    <col min="14" max="14" width="5.5546875" style="164" customWidth="1"/>
    <col min="15" max="15" width="7.109375" style="164" customWidth="1"/>
    <col min="16" max="16" width="5.44140625" style="164" customWidth="1"/>
    <col min="17" max="19" width="5.5546875" style="164" customWidth="1"/>
    <col min="20" max="20" width="5.88671875" style="164" customWidth="1"/>
    <col min="21" max="21" width="6.33203125" style="164" customWidth="1"/>
    <col min="22" max="22" width="5.88671875" style="164" customWidth="1"/>
    <col min="23" max="23" width="7.109375" style="164" customWidth="1"/>
    <col min="24" max="24" width="6.5546875" style="164" customWidth="1"/>
    <col min="25" max="25" width="6.109375" style="164" customWidth="1"/>
    <col min="26" max="26" width="6" style="164" customWidth="1"/>
    <col min="27" max="27" width="9.44140625" style="164" customWidth="1"/>
    <col min="28" max="28" width="9.109375" style="164"/>
    <col min="29" max="229" width="9.109375" style="28"/>
    <col min="230" max="230" width="12.44140625" style="28" customWidth="1"/>
    <col min="231" max="231" width="9.109375" style="28"/>
    <col min="232" max="234" width="6.6640625" style="28" customWidth="1"/>
    <col min="235" max="236" width="5.5546875" style="28" customWidth="1"/>
    <col min="237" max="238" width="6.5546875" style="28" customWidth="1"/>
    <col min="239" max="240" width="5.5546875" style="28" customWidth="1"/>
    <col min="241" max="241" width="6.44140625" style="28" customWidth="1"/>
    <col min="242" max="242" width="6.88671875" style="28" customWidth="1"/>
    <col min="243" max="243" width="5.5546875" style="28" customWidth="1"/>
    <col min="244" max="244" width="7.109375" style="28" customWidth="1"/>
    <col min="245" max="245" width="5.44140625" style="28" customWidth="1"/>
    <col min="246" max="248" width="5.5546875" style="28" customWidth="1"/>
    <col min="249" max="249" width="5.88671875" style="28" customWidth="1"/>
    <col min="250" max="250" width="6.33203125" style="28" customWidth="1"/>
    <col min="251" max="251" width="5.88671875" style="28" customWidth="1"/>
    <col min="252" max="252" width="7.109375" style="28" customWidth="1"/>
    <col min="253" max="253" width="6.5546875" style="28" customWidth="1"/>
    <col min="254" max="254" width="6.109375" style="28" customWidth="1"/>
    <col min="255" max="255" width="6" style="28" customWidth="1"/>
    <col min="256" max="256" width="9.44140625" style="28" customWidth="1"/>
    <col min="257" max="485" width="9.109375" style="28"/>
    <col min="486" max="486" width="12.44140625" style="28" customWidth="1"/>
    <col min="487" max="487" width="9.109375" style="28"/>
    <col min="488" max="490" width="6.6640625" style="28" customWidth="1"/>
    <col min="491" max="492" width="5.5546875" style="28" customWidth="1"/>
    <col min="493" max="494" width="6.5546875" style="28" customWidth="1"/>
    <col min="495" max="496" width="5.5546875" style="28" customWidth="1"/>
    <col min="497" max="497" width="6.44140625" style="28" customWidth="1"/>
    <col min="498" max="498" width="6.88671875" style="28" customWidth="1"/>
    <col min="499" max="499" width="5.5546875" style="28" customWidth="1"/>
    <col min="500" max="500" width="7.109375" style="28" customWidth="1"/>
    <col min="501" max="501" width="5.44140625" style="28" customWidth="1"/>
    <col min="502" max="504" width="5.5546875" style="28" customWidth="1"/>
    <col min="505" max="505" width="5.88671875" style="28" customWidth="1"/>
    <col min="506" max="506" width="6.33203125" style="28" customWidth="1"/>
    <col min="507" max="507" width="5.88671875" style="28" customWidth="1"/>
    <col min="508" max="508" width="7.109375" style="28" customWidth="1"/>
    <col min="509" max="509" width="6.5546875" style="28" customWidth="1"/>
    <col min="510" max="510" width="6.109375" style="28" customWidth="1"/>
    <col min="511" max="511" width="6" style="28" customWidth="1"/>
    <col min="512" max="512" width="9.44140625" style="28" customWidth="1"/>
    <col min="513" max="741" width="9.109375" style="28"/>
    <col min="742" max="742" width="12.44140625" style="28" customWidth="1"/>
    <col min="743" max="743" width="9.109375" style="28"/>
    <col min="744" max="746" width="6.6640625" style="28" customWidth="1"/>
    <col min="747" max="748" width="5.5546875" style="28" customWidth="1"/>
    <col min="749" max="750" width="6.5546875" style="28" customWidth="1"/>
    <col min="751" max="752" width="5.5546875" style="28" customWidth="1"/>
    <col min="753" max="753" width="6.44140625" style="28" customWidth="1"/>
    <col min="754" max="754" width="6.88671875" style="28" customWidth="1"/>
    <col min="755" max="755" width="5.5546875" style="28" customWidth="1"/>
    <col min="756" max="756" width="7.109375" style="28" customWidth="1"/>
    <col min="757" max="757" width="5.44140625" style="28" customWidth="1"/>
    <col min="758" max="760" width="5.5546875" style="28" customWidth="1"/>
    <col min="761" max="761" width="5.88671875" style="28" customWidth="1"/>
    <col min="762" max="762" width="6.33203125" style="28" customWidth="1"/>
    <col min="763" max="763" width="5.88671875" style="28" customWidth="1"/>
    <col min="764" max="764" width="7.109375" style="28" customWidth="1"/>
    <col min="765" max="765" width="6.5546875" style="28" customWidth="1"/>
    <col min="766" max="766" width="6.109375" style="28" customWidth="1"/>
    <col min="767" max="767" width="6" style="28" customWidth="1"/>
    <col min="768" max="768" width="9.44140625" style="28" customWidth="1"/>
    <col min="769" max="997" width="9.109375" style="28"/>
    <col min="998" max="998" width="12.44140625" style="28" customWidth="1"/>
    <col min="999" max="999" width="9.109375" style="28"/>
    <col min="1000" max="1002" width="6.6640625" style="28" customWidth="1"/>
    <col min="1003" max="1004" width="5.5546875" style="28" customWidth="1"/>
    <col min="1005" max="1006" width="6.5546875" style="28" customWidth="1"/>
    <col min="1007" max="1008" width="5.5546875" style="28" customWidth="1"/>
    <col min="1009" max="1009" width="6.44140625" style="28" customWidth="1"/>
    <col min="1010" max="1010" width="6.88671875" style="28" customWidth="1"/>
    <col min="1011" max="1011" width="5.5546875" style="28" customWidth="1"/>
    <col min="1012" max="1012" width="7.109375" style="28" customWidth="1"/>
    <col min="1013" max="1013" width="5.44140625" style="28" customWidth="1"/>
    <col min="1014" max="1016" width="5.5546875" style="28" customWidth="1"/>
    <col min="1017" max="1017" width="5.88671875" style="28" customWidth="1"/>
    <col min="1018" max="1018" width="6.33203125" style="28" customWidth="1"/>
    <col min="1019" max="1019" width="5.88671875" style="28" customWidth="1"/>
    <col min="1020" max="1020" width="7.109375" style="28" customWidth="1"/>
    <col min="1021" max="1021" width="6.5546875" style="28" customWidth="1"/>
    <col min="1022" max="1022" width="6.109375" style="28" customWidth="1"/>
    <col min="1023" max="1023" width="6" style="28" customWidth="1"/>
    <col min="1024" max="1024" width="9.44140625" style="28" customWidth="1"/>
    <col min="1025" max="1253" width="9.109375" style="28"/>
    <col min="1254" max="1254" width="12.44140625" style="28" customWidth="1"/>
    <col min="1255" max="1255" width="9.109375" style="28"/>
    <col min="1256" max="1258" width="6.6640625" style="28" customWidth="1"/>
    <col min="1259" max="1260" width="5.5546875" style="28" customWidth="1"/>
    <col min="1261" max="1262" width="6.5546875" style="28" customWidth="1"/>
    <col min="1263" max="1264" width="5.5546875" style="28" customWidth="1"/>
    <col min="1265" max="1265" width="6.44140625" style="28" customWidth="1"/>
    <col min="1266" max="1266" width="6.88671875" style="28" customWidth="1"/>
    <col min="1267" max="1267" width="5.5546875" style="28" customWidth="1"/>
    <col min="1268" max="1268" width="7.109375" style="28" customWidth="1"/>
    <col min="1269" max="1269" width="5.44140625" style="28" customWidth="1"/>
    <col min="1270" max="1272" width="5.5546875" style="28" customWidth="1"/>
    <col min="1273" max="1273" width="5.88671875" style="28" customWidth="1"/>
    <col min="1274" max="1274" width="6.33203125" style="28" customWidth="1"/>
    <col min="1275" max="1275" width="5.88671875" style="28" customWidth="1"/>
    <col min="1276" max="1276" width="7.109375" style="28" customWidth="1"/>
    <col min="1277" max="1277" width="6.5546875" style="28" customWidth="1"/>
    <col min="1278" max="1278" width="6.109375" style="28" customWidth="1"/>
    <col min="1279" max="1279" width="6" style="28" customWidth="1"/>
    <col min="1280" max="1280" width="9.44140625" style="28" customWidth="1"/>
    <col min="1281" max="1509" width="9.109375" style="28"/>
    <col min="1510" max="1510" width="12.44140625" style="28" customWidth="1"/>
    <col min="1511" max="1511" width="9.109375" style="28"/>
    <col min="1512" max="1514" width="6.6640625" style="28" customWidth="1"/>
    <col min="1515" max="1516" width="5.5546875" style="28" customWidth="1"/>
    <col min="1517" max="1518" width="6.5546875" style="28" customWidth="1"/>
    <col min="1519" max="1520" width="5.5546875" style="28" customWidth="1"/>
    <col min="1521" max="1521" width="6.44140625" style="28" customWidth="1"/>
    <col min="1522" max="1522" width="6.88671875" style="28" customWidth="1"/>
    <col min="1523" max="1523" width="5.5546875" style="28" customWidth="1"/>
    <col min="1524" max="1524" width="7.109375" style="28" customWidth="1"/>
    <col min="1525" max="1525" width="5.44140625" style="28" customWidth="1"/>
    <col min="1526" max="1528" width="5.5546875" style="28" customWidth="1"/>
    <col min="1529" max="1529" width="5.88671875" style="28" customWidth="1"/>
    <col min="1530" max="1530" width="6.33203125" style="28" customWidth="1"/>
    <col min="1531" max="1531" width="5.88671875" style="28" customWidth="1"/>
    <col min="1532" max="1532" width="7.109375" style="28" customWidth="1"/>
    <col min="1533" max="1533" width="6.5546875" style="28" customWidth="1"/>
    <col min="1534" max="1534" width="6.109375" style="28" customWidth="1"/>
    <col min="1535" max="1535" width="6" style="28" customWidth="1"/>
    <col min="1536" max="1536" width="9.44140625" style="28" customWidth="1"/>
    <col min="1537" max="1765" width="9.109375" style="28"/>
    <col min="1766" max="1766" width="12.44140625" style="28" customWidth="1"/>
    <col min="1767" max="1767" width="9.109375" style="28"/>
    <col min="1768" max="1770" width="6.6640625" style="28" customWidth="1"/>
    <col min="1771" max="1772" width="5.5546875" style="28" customWidth="1"/>
    <col min="1773" max="1774" width="6.5546875" style="28" customWidth="1"/>
    <col min="1775" max="1776" width="5.5546875" style="28" customWidth="1"/>
    <col min="1777" max="1777" width="6.44140625" style="28" customWidth="1"/>
    <col min="1778" max="1778" width="6.88671875" style="28" customWidth="1"/>
    <col min="1779" max="1779" width="5.5546875" style="28" customWidth="1"/>
    <col min="1780" max="1780" width="7.109375" style="28" customWidth="1"/>
    <col min="1781" max="1781" width="5.44140625" style="28" customWidth="1"/>
    <col min="1782" max="1784" width="5.5546875" style="28" customWidth="1"/>
    <col min="1785" max="1785" width="5.88671875" style="28" customWidth="1"/>
    <col min="1786" max="1786" width="6.33203125" style="28" customWidth="1"/>
    <col min="1787" max="1787" width="5.88671875" style="28" customWidth="1"/>
    <col min="1788" max="1788" width="7.109375" style="28" customWidth="1"/>
    <col min="1789" max="1789" width="6.5546875" style="28" customWidth="1"/>
    <col min="1790" max="1790" width="6.109375" style="28" customWidth="1"/>
    <col min="1791" max="1791" width="6" style="28" customWidth="1"/>
    <col min="1792" max="1792" width="9.44140625" style="28" customWidth="1"/>
    <col min="1793" max="2021" width="9.109375" style="28"/>
    <col min="2022" max="2022" width="12.44140625" style="28" customWidth="1"/>
    <col min="2023" max="2023" width="9.109375" style="28"/>
    <col min="2024" max="2026" width="6.6640625" style="28" customWidth="1"/>
    <col min="2027" max="2028" width="5.5546875" style="28" customWidth="1"/>
    <col min="2029" max="2030" width="6.5546875" style="28" customWidth="1"/>
    <col min="2031" max="2032" width="5.5546875" style="28" customWidth="1"/>
    <col min="2033" max="2033" width="6.44140625" style="28" customWidth="1"/>
    <col min="2034" max="2034" width="6.88671875" style="28" customWidth="1"/>
    <col min="2035" max="2035" width="5.5546875" style="28" customWidth="1"/>
    <col min="2036" max="2036" width="7.109375" style="28" customWidth="1"/>
    <col min="2037" max="2037" width="5.44140625" style="28" customWidth="1"/>
    <col min="2038" max="2040" width="5.5546875" style="28" customWidth="1"/>
    <col min="2041" max="2041" width="5.88671875" style="28" customWidth="1"/>
    <col min="2042" max="2042" width="6.33203125" style="28" customWidth="1"/>
    <col min="2043" max="2043" width="5.88671875" style="28" customWidth="1"/>
    <col min="2044" max="2044" width="7.109375" style="28" customWidth="1"/>
    <col min="2045" max="2045" width="6.5546875" style="28" customWidth="1"/>
    <col min="2046" max="2046" width="6.109375" style="28" customWidth="1"/>
    <col min="2047" max="2047" width="6" style="28" customWidth="1"/>
    <col min="2048" max="2048" width="9.44140625" style="28" customWidth="1"/>
    <col min="2049" max="2277" width="9.109375" style="28"/>
    <col min="2278" max="2278" width="12.44140625" style="28" customWidth="1"/>
    <col min="2279" max="2279" width="9.109375" style="28"/>
    <col min="2280" max="2282" width="6.6640625" style="28" customWidth="1"/>
    <col min="2283" max="2284" width="5.5546875" style="28" customWidth="1"/>
    <col min="2285" max="2286" width="6.5546875" style="28" customWidth="1"/>
    <col min="2287" max="2288" width="5.5546875" style="28" customWidth="1"/>
    <col min="2289" max="2289" width="6.44140625" style="28" customWidth="1"/>
    <col min="2290" max="2290" width="6.88671875" style="28" customWidth="1"/>
    <col min="2291" max="2291" width="5.5546875" style="28" customWidth="1"/>
    <col min="2292" max="2292" width="7.109375" style="28" customWidth="1"/>
    <col min="2293" max="2293" width="5.44140625" style="28" customWidth="1"/>
    <col min="2294" max="2296" width="5.5546875" style="28" customWidth="1"/>
    <col min="2297" max="2297" width="5.88671875" style="28" customWidth="1"/>
    <col min="2298" max="2298" width="6.33203125" style="28" customWidth="1"/>
    <col min="2299" max="2299" width="5.88671875" style="28" customWidth="1"/>
    <col min="2300" max="2300" width="7.109375" style="28" customWidth="1"/>
    <col min="2301" max="2301" width="6.5546875" style="28" customWidth="1"/>
    <col min="2302" max="2302" width="6.109375" style="28" customWidth="1"/>
    <col min="2303" max="2303" width="6" style="28" customWidth="1"/>
    <col min="2304" max="2304" width="9.44140625" style="28" customWidth="1"/>
    <col min="2305" max="2533" width="9.109375" style="28"/>
    <col min="2534" max="2534" width="12.44140625" style="28" customWidth="1"/>
    <col min="2535" max="2535" width="9.109375" style="28"/>
    <col min="2536" max="2538" width="6.6640625" style="28" customWidth="1"/>
    <col min="2539" max="2540" width="5.5546875" style="28" customWidth="1"/>
    <col min="2541" max="2542" width="6.5546875" style="28" customWidth="1"/>
    <col min="2543" max="2544" width="5.5546875" style="28" customWidth="1"/>
    <col min="2545" max="2545" width="6.44140625" style="28" customWidth="1"/>
    <col min="2546" max="2546" width="6.88671875" style="28" customWidth="1"/>
    <col min="2547" max="2547" width="5.5546875" style="28" customWidth="1"/>
    <col min="2548" max="2548" width="7.109375" style="28" customWidth="1"/>
    <col min="2549" max="2549" width="5.44140625" style="28" customWidth="1"/>
    <col min="2550" max="2552" width="5.5546875" style="28" customWidth="1"/>
    <col min="2553" max="2553" width="5.88671875" style="28" customWidth="1"/>
    <col min="2554" max="2554" width="6.33203125" style="28" customWidth="1"/>
    <col min="2555" max="2555" width="5.88671875" style="28" customWidth="1"/>
    <col min="2556" max="2556" width="7.109375" style="28" customWidth="1"/>
    <col min="2557" max="2557" width="6.5546875" style="28" customWidth="1"/>
    <col min="2558" max="2558" width="6.109375" style="28" customWidth="1"/>
    <col min="2559" max="2559" width="6" style="28" customWidth="1"/>
    <col min="2560" max="2560" width="9.44140625" style="28" customWidth="1"/>
    <col min="2561" max="2789" width="9.109375" style="28"/>
    <col min="2790" max="2790" width="12.44140625" style="28" customWidth="1"/>
    <col min="2791" max="2791" width="9.109375" style="28"/>
    <col min="2792" max="2794" width="6.6640625" style="28" customWidth="1"/>
    <col min="2795" max="2796" width="5.5546875" style="28" customWidth="1"/>
    <col min="2797" max="2798" width="6.5546875" style="28" customWidth="1"/>
    <col min="2799" max="2800" width="5.5546875" style="28" customWidth="1"/>
    <col min="2801" max="2801" width="6.44140625" style="28" customWidth="1"/>
    <col min="2802" max="2802" width="6.88671875" style="28" customWidth="1"/>
    <col min="2803" max="2803" width="5.5546875" style="28" customWidth="1"/>
    <col min="2804" max="2804" width="7.109375" style="28" customWidth="1"/>
    <col min="2805" max="2805" width="5.44140625" style="28" customWidth="1"/>
    <col min="2806" max="2808" width="5.5546875" style="28" customWidth="1"/>
    <col min="2809" max="2809" width="5.88671875" style="28" customWidth="1"/>
    <col min="2810" max="2810" width="6.33203125" style="28" customWidth="1"/>
    <col min="2811" max="2811" width="5.88671875" style="28" customWidth="1"/>
    <col min="2812" max="2812" width="7.109375" style="28" customWidth="1"/>
    <col min="2813" max="2813" width="6.5546875" style="28" customWidth="1"/>
    <col min="2814" max="2814" width="6.109375" style="28" customWidth="1"/>
    <col min="2815" max="2815" width="6" style="28" customWidth="1"/>
    <col min="2816" max="2816" width="9.44140625" style="28" customWidth="1"/>
    <col min="2817" max="3045" width="9.109375" style="28"/>
    <col min="3046" max="3046" width="12.44140625" style="28" customWidth="1"/>
    <col min="3047" max="3047" width="9.109375" style="28"/>
    <col min="3048" max="3050" width="6.6640625" style="28" customWidth="1"/>
    <col min="3051" max="3052" width="5.5546875" style="28" customWidth="1"/>
    <col min="3053" max="3054" width="6.5546875" style="28" customWidth="1"/>
    <col min="3055" max="3056" width="5.5546875" style="28" customWidth="1"/>
    <col min="3057" max="3057" width="6.44140625" style="28" customWidth="1"/>
    <col min="3058" max="3058" width="6.88671875" style="28" customWidth="1"/>
    <col min="3059" max="3059" width="5.5546875" style="28" customWidth="1"/>
    <col min="3060" max="3060" width="7.109375" style="28" customWidth="1"/>
    <col min="3061" max="3061" width="5.44140625" style="28" customWidth="1"/>
    <col min="3062" max="3064" width="5.5546875" style="28" customWidth="1"/>
    <col min="3065" max="3065" width="5.88671875" style="28" customWidth="1"/>
    <col min="3066" max="3066" width="6.33203125" style="28" customWidth="1"/>
    <col min="3067" max="3067" width="5.88671875" style="28" customWidth="1"/>
    <col min="3068" max="3068" width="7.109375" style="28" customWidth="1"/>
    <col min="3069" max="3069" width="6.5546875" style="28" customWidth="1"/>
    <col min="3070" max="3070" width="6.109375" style="28" customWidth="1"/>
    <col min="3071" max="3071" width="6" style="28" customWidth="1"/>
    <col min="3072" max="3072" width="9.44140625" style="28" customWidth="1"/>
    <col min="3073" max="3301" width="9.109375" style="28"/>
    <col min="3302" max="3302" width="12.44140625" style="28" customWidth="1"/>
    <col min="3303" max="3303" width="9.109375" style="28"/>
    <col min="3304" max="3306" width="6.6640625" style="28" customWidth="1"/>
    <col min="3307" max="3308" width="5.5546875" style="28" customWidth="1"/>
    <col min="3309" max="3310" width="6.5546875" style="28" customWidth="1"/>
    <col min="3311" max="3312" width="5.5546875" style="28" customWidth="1"/>
    <col min="3313" max="3313" width="6.44140625" style="28" customWidth="1"/>
    <col min="3314" max="3314" width="6.88671875" style="28" customWidth="1"/>
    <col min="3315" max="3315" width="5.5546875" style="28" customWidth="1"/>
    <col min="3316" max="3316" width="7.109375" style="28" customWidth="1"/>
    <col min="3317" max="3317" width="5.44140625" style="28" customWidth="1"/>
    <col min="3318" max="3320" width="5.5546875" style="28" customWidth="1"/>
    <col min="3321" max="3321" width="5.88671875" style="28" customWidth="1"/>
    <col min="3322" max="3322" width="6.33203125" style="28" customWidth="1"/>
    <col min="3323" max="3323" width="5.88671875" style="28" customWidth="1"/>
    <col min="3324" max="3324" width="7.109375" style="28" customWidth="1"/>
    <col min="3325" max="3325" width="6.5546875" style="28" customWidth="1"/>
    <col min="3326" max="3326" width="6.109375" style="28" customWidth="1"/>
    <col min="3327" max="3327" width="6" style="28" customWidth="1"/>
    <col min="3328" max="3328" width="9.44140625" style="28" customWidth="1"/>
    <col min="3329" max="3557" width="9.109375" style="28"/>
    <col min="3558" max="3558" width="12.44140625" style="28" customWidth="1"/>
    <col min="3559" max="3559" width="9.109375" style="28"/>
    <col min="3560" max="3562" width="6.6640625" style="28" customWidth="1"/>
    <col min="3563" max="3564" width="5.5546875" style="28" customWidth="1"/>
    <col min="3565" max="3566" width="6.5546875" style="28" customWidth="1"/>
    <col min="3567" max="3568" width="5.5546875" style="28" customWidth="1"/>
    <col min="3569" max="3569" width="6.44140625" style="28" customWidth="1"/>
    <col min="3570" max="3570" width="6.88671875" style="28" customWidth="1"/>
    <col min="3571" max="3571" width="5.5546875" style="28" customWidth="1"/>
    <col min="3572" max="3572" width="7.109375" style="28" customWidth="1"/>
    <col min="3573" max="3573" width="5.44140625" style="28" customWidth="1"/>
    <col min="3574" max="3576" width="5.5546875" style="28" customWidth="1"/>
    <col min="3577" max="3577" width="5.88671875" style="28" customWidth="1"/>
    <col min="3578" max="3578" width="6.33203125" style="28" customWidth="1"/>
    <col min="3579" max="3579" width="5.88671875" style="28" customWidth="1"/>
    <col min="3580" max="3580" width="7.109375" style="28" customWidth="1"/>
    <col min="3581" max="3581" width="6.5546875" style="28" customWidth="1"/>
    <col min="3582" max="3582" width="6.109375" style="28" customWidth="1"/>
    <col min="3583" max="3583" width="6" style="28" customWidth="1"/>
    <col min="3584" max="3584" width="9.44140625" style="28" customWidth="1"/>
    <col min="3585" max="3813" width="9.109375" style="28"/>
    <col min="3814" max="3814" width="12.44140625" style="28" customWidth="1"/>
    <col min="3815" max="3815" width="9.109375" style="28"/>
    <col min="3816" max="3818" width="6.6640625" style="28" customWidth="1"/>
    <col min="3819" max="3820" width="5.5546875" style="28" customWidth="1"/>
    <col min="3821" max="3822" width="6.5546875" style="28" customWidth="1"/>
    <col min="3823" max="3824" width="5.5546875" style="28" customWidth="1"/>
    <col min="3825" max="3825" width="6.44140625" style="28" customWidth="1"/>
    <col min="3826" max="3826" width="6.88671875" style="28" customWidth="1"/>
    <col min="3827" max="3827" width="5.5546875" style="28" customWidth="1"/>
    <col min="3828" max="3828" width="7.109375" style="28" customWidth="1"/>
    <col min="3829" max="3829" width="5.44140625" style="28" customWidth="1"/>
    <col min="3830" max="3832" width="5.5546875" style="28" customWidth="1"/>
    <col min="3833" max="3833" width="5.88671875" style="28" customWidth="1"/>
    <col min="3834" max="3834" width="6.33203125" style="28" customWidth="1"/>
    <col min="3835" max="3835" width="5.88671875" style="28" customWidth="1"/>
    <col min="3836" max="3836" width="7.109375" style="28" customWidth="1"/>
    <col min="3837" max="3837" width="6.5546875" style="28" customWidth="1"/>
    <col min="3838" max="3838" width="6.109375" style="28" customWidth="1"/>
    <col min="3839" max="3839" width="6" style="28" customWidth="1"/>
    <col min="3840" max="3840" width="9.44140625" style="28" customWidth="1"/>
    <col min="3841" max="4069" width="9.109375" style="28"/>
    <col min="4070" max="4070" width="12.44140625" style="28" customWidth="1"/>
    <col min="4071" max="4071" width="9.109375" style="28"/>
    <col min="4072" max="4074" width="6.6640625" style="28" customWidth="1"/>
    <col min="4075" max="4076" width="5.5546875" style="28" customWidth="1"/>
    <col min="4077" max="4078" width="6.5546875" style="28" customWidth="1"/>
    <col min="4079" max="4080" width="5.5546875" style="28" customWidth="1"/>
    <col min="4081" max="4081" width="6.44140625" style="28" customWidth="1"/>
    <col min="4082" max="4082" width="6.88671875" style="28" customWidth="1"/>
    <col min="4083" max="4083" width="5.5546875" style="28" customWidth="1"/>
    <col min="4084" max="4084" width="7.109375" style="28" customWidth="1"/>
    <col min="4085" max="4085" width="5.44140625" style="28" customWidth="1"/>
    <col min="4086" max="4088" width="5.5546875" style="28" customWidth="1"/>
    <col min="4089" max="4089" width="5.88671875" style="28" customWidth="1"/>
    <col min="4090" max="4090" width="6.33203125" style="28" customWidth="1"/>
    <col min="4091" max="4091" width="5.88671875" style="28" customWidth="1"/>
    <col min="4092" max="4092" width="7.109375" style="28" customWidth="1"/>
    <col min="4093" max="4093" width="6.5546875" style="28" customWidth="1"/>
    <col min="4094" max="4094" width="6.109375" style="28" customWidth="1"/>
    <col min="4095" max="4095" width="6" style="28" customWidth="1"/>
    <col min="4096" max="4096" width="9.44140625" style="28" customWidth="1"/>
    <col min="4097" max="4325" width="9.109375" style="28"/>
    <col min="4326" max="4326" width="12.44140625" style="28" customWidth="1"/>
    <col min="4327" max="4327" width="9.109375" style="28"/>
    <col min="4328" max="4330" width="6.6640625" style="28" customWidth="1"/>
    <col min="4331" max="4332" width="5.5546875" style="28" customWidth="1"/>
    <col min="4333" max="4334" width="6.5546875" style="28" customWidth="1"/>
    <col min="4335" max="4336" width="5.5546875" style="28" customWidth="1"/>
    <col min="4337" max="4337" width="6.44140625" style="28" customWidth="1"/>
    <col min="4338" max="4338" width="6.88671875" style="28" customWidth="1"/>
    <col min="4339" max="4339" width="5.5546875" style="28" customWidth="1"/>
    <col min="4340" max="4340" width="7.109375" style="28" customWidth="1"/>
    <col min="4341" max="4341" width="5.44140625" style="28" customWidth="1"/>
    <col min="4342" max="4344" width="5.5546875" style="28" customWidth="1"/>
    <col min="4345" max="4345" width="5.88671875" style="28" customWidth="1"/>
    <col min="4346" max="4346" width="6.33203125" style="28" customWidth="1"/>
    <col min="4347" max="4347" width="5.88671875" style="28" customWidth="1"/>
    <col min="4348" max="4348" width="7.109375" style="28" customWidth="1"/>
    <col min="4349" max="4349" width="6.5546875" style="28" customWidth="1"/>
    <col min="4350" max="4350" width="6.109375" style="28" customWidth="1"/>
    <col min="4351" max="4351" width="6" style="28" customWidth="1"/>
    <col min="4352" max="4352" width="9.44140625" style="28" customWidth="1"/>
    <col min="4353" max="4581" width="9.109375" style="28"/>
    <col min="4582" max="4582" width="12.44140625" style="28" customWidth="1"/>
    <col min="4583" max="4583" width="9.109375" style="28"/>
    <col min="4584" max="4586" width="6.6640625" style="28" customWidth="1"/>
    <col min="4587" max="4588" width="5.5546875" style="28" customWidth="1"/>
    <col min="4589" max="4590" width="6.5546875" style="28" customWidth="1"/>
    <col min="4591" max="4592" width="5.5546875" style="28" customWidth="1"/>
    <col min="4593" max="4593" width="6.44140625" style="28" customWidth="1"/>
    <col min="4594" max="4594" width="6.88671875" style="28" customWidth="1"/>
    <col min="4595" max="4595" width="5.5546875" style="28" customWidth="1"/>
    <col min="4596" max="4596" width="7.109375" style="28" customWidth="1"/>
    <col min="4597" max="4597" width="5.44140625" style="28" customWidth="1"/>
    <col min="4598" max="4600" width="5.5546875" style="28" customWidth="1"/>
    <col min="4601" max="4601" width="5.88671875" style="28" customWidth="1"/>
    <col min="4602" max="4602" width="6.33203125" style="28" customWidth="1"/>
    <col min="4603" max="4603" width="5.88671875" style="28" customWidth="1"/>
    <col min="4604" max="4604" width="7.109375" style="28" customWidth="1"/>
    <col min="4605" max="4605" width="6.5546875" style="28" customWidth="1"/>
    <col min="4606" max="4606" width="6.109375" style="28" customWidth="1"/>
    <col min="4607" max="4607" width="6" style="28" customWidth="1"/>
    <col min="4608" max="4608" width="9.44140625" style="28" customWidth="1"/>
    <col min="4609" max="4837" width="9.109375" style="28"/>
    <col min="4838" max="4838" width="12.44140625" style="28" customWidth="1"/>
    <col min="4839" max="4839" width="9.109375" style="28"/>
    <col min="4840" max="4842" width="6.6640625" style="28" customWidth="1"/>
    <col min="4843" max="4844" width="5.5546875" style="28" customWidth="1"/>
    <col min="4845" max="4846" width="6.5546875" style="28" customWidth="1"/>
    <col min="4847" max="4848" width="5.5546875" style="28" customWidth="1"/>
    <col min="4849" max="4849" width="6.44140625" style="28" customWidth="1"/>
    <col min="4850" max="4850" width="6.88671875" style="28" customWidth="1"/>
    <col min="4851" max="4851" width="5.5546875" style="28" customWidth="1"/>
    <col min="4852" max="4852" width="7.109375" style="28" customWidth="1"/>
    <col min="4853" max="4853" width="5.44140625" style="28" customWidth="1"/>
    <col min="4854" max="4856" width="5.5546875" style="28" customWidth="1"/>
    <col min="4857" max="4857" width="5.88671875" style="28" customWidth="1"/>
    <col min="4858" max="4858" width="6.33203125" style="28" customWidth="1"/>
    <col min="4859" max="4859" width="5.88671875" style="28" customWidth="1"/>
    <col min="4860" max="4860" width="7.109375" style="28" customWidth="1"/>
    <col min="4861" max="4861" width="6.5546875" style="28" customWidth="1"/>
    <col min="4862" max="4862" width="6.109375" style="28" customWidth="1"/>
    <col min="4863" max="4863" width="6" style="28" customWidth="1"/>
    <col min="4864" max="4864" width="9.44140625" style="28" customWidth="1"/>
    <col min="4865" max="5093" width="9.109375" style="28"/>
    <col min="5094" max="5094" width="12.44140625" style="28" customWidth="1"/>
    <col min="5095" max="5095" width="9.109375" style="28"/>
    <col min="5096" max="5098" width="6.6640625" style="28" customWidth="1"/>
    <col min="5099" max="5100" width="5.5546875" style="28" customWidth="1"/>
    <col min="5101" max="5102" width="6.5546875" style="28" customWidth="1"/>
    <col min="5103" max="5104" width="5.5546875" style="28" customWidth="1"/>
    <col min="5105" max="5105" width="6.44140625" style="28" customWidth="1"/>
    <col min="5106" max="5106" width="6.88671875" style="28" customWidth="1"/>
    <col min="5107" max="5107" width="5.5546875" style="28" customWidth="1"/>
    <col min="5108" max="5108" width="7.109375" style="28" customWidth="1"/>
    <col min="5109" max="5109" width="5.44140625" style="28" customWidth="1"/>
    <col min="5110" max="5112" width="5.5546875" style="28" customWidth="1"/>
    <col min="5113" max="5113" width="5.88671875" style="28" customWidth="1"/>
    <col min="5114" max="5114" width="6.33203125" style="28" customWidth="1"/>
    <col min="5115" max="5115" width="5.88671875" style="28" customWidth="1"/>
    <col min="5116" max="5116" width="7.109375" style="28" customWidth="1"/>
    <col min="5117" max="5117" width="6.5546875" style="28" customWidth="1"/>
    <col min="5118" max="5118" width="6.109375" style="28" customWidth="1"/>
    <col min="5119" max="5119" width="6" style="28" customWidth="1"/>
    <col min="5120" max="5120" width="9.44140625" style="28" customWidth="1"/>
    <col min="5121" max="5349" width="9.109375" style="28"/>
    <col min="5350" max="5350" width="12.44140625" style="28" customWidth="1"/>
    <col min="5351" max="5351" width="9.109375" style="28"/>
    <col min="5352" max="5354" width="6.6640625" style="28" customWidth="1"/>
    <col min="5355" max="5356" width="5.5546875" style="28" customWidth="1"/>
    <col min="5357" max="5358" width="6.5546875" style="28" customWidth="1"/>
    <col min="5359" max="5360" width="5.5546875" style="28" customWidth="1"/>
    <col min="5361" max="5361" width="6.44140625" style="28" customWidth="1"/>
    <col min="5362" max="5362" width="6.88671875" style="28" customWidth="1"/>
    <col min="5363" max="5363" width="5.5546875" style="28" customWidth="1"/>
    <col min="5364" max="5364" width="7.109375" style="28" customWidth="1"/>
    <col min="5365" max="5365" width="5.44140625" style="28" customWidth="1"/>
    <col min="5366" max="5368" width="5.5546875" style="28" customWidth="1"/>
    <col min="5369" max="5369" width="5.88671875" style="28" customWidth="1"/>
    <col min="5370" max="5370" width="6.33203125" style="28" customWidth="1"/>
    <col min="5371" max="5371" width="5.88671875" style="28" customWidth="1"/>
    <col min="5372" max="5372" width="7.109375" style="28" customWidth="1"/>
    <col min="5373" max="5373" width="6.5546875" style="28" customWidth="1"/>
    <col min="5374" max="5374" width="6.109375" style="28" customWidth="1"/>
    <col min="5375" max="5375" width="6" style="28" customWidth="1"/>
    <col min="5376" max="5376" width="9.44140625" style="28" customWidth="1"/>
    <col min="5377" max="5605" width="9.109375" style="28"/>
    <col min="5606" max="5606" width="12.44140625" style="28" customWidth="1"/>
    <col min="5607" max="5607" width="9.109375" style="28"/>
    <col min="5608" max="5610" width="6.6640625" style="28" customWidth="1"/>
    <col min="5611" max="5612" width="5.5546875" style="28" customWidth="1"/>
    <col min="5613" max="5614" width="6.5546875" style="28" customWidth="1"/>
    <col min="5615" max="5616" width="5.5546875" style="28" customWidth="1"/>
    <col min="5617" max="5617" width="6.44140625" style="28" customWidth="1"/>
    <col min="5618" max="5618" width="6.88671875" style="28" customWidth="1"/>
    <col min="5619" max="5619" width="5.5546875" style="28" customWidth="1"/>
    <col min="5620" max="5620" width="7.109375" style="28" customWidth="1"/>
    <col min="5621" max="5621" width="5.44140625" style="28" customWidth="1"/>
    <col min="5622" max="5624" width="5.5546875" style="28" customWidth="1"/>
    <col min="5625" max="5625" width="5.88671875" style="28" customWidth="1"/>
    <col min="5626" max="5626" width="6.33203125" style="28" customWidth="1"/>
    <col min="5627" max="5627" width="5.88671875" style="28" customWidth="1"/>
    <col min="5628" max="5628" width="7.109375" style="28" customWidth="1"/>
    <col min="5629" max="5629" width="6.5546875" style="28" customWidth="1"/>
    <col min="5630" max="5630" width="6.109375" style="28" customWidth="1"/>
    <col min="5631" max="5631" width="6" style="28" customWidth="1"/>
    <col min="5632" max="5632" width="9.44140625" style="28" customWidth="1"/>
    <col min="5633" max="5861" width="9.109375" style="28"/>
    <col min="5862" max="5862" width="12.44140625" style="28" customWidth="1"/>
    <col min="5863" max="5863" width="9.109375" style="28"/>
    <col min="5864" max="5866" width="6.6640625" style="28" customWidth="1"/>
    <col min="5867" max="5868" width="5.5546875" style="28" customWidth="1"/>
    <col min="5869" max="5870" width="6.5546875" style="28" customWidth="1"/>
    <col min="5871" max="5872" width="5.5546875" style="28" customWidth="1"/>
    <col min="5873" max="5873" width="6.44140625" style="28" customWidth="1"/>
    <col min="5874" max="5874" width="6.88671875" style="28" customWidth="1"/>
    <col min="5875" max="5875" width="5.5546875" style="28" customWidth="1"/>
    <col min="5876" max="5876" width="7.109375" style="28" customWidth="1"/>
    <col min="5877" max="5877" width="5.44140625" style="28" customWidth="1"/>
    <col min="5878" max="5880" width="5.5546875" style="28" customWidth="1"/>
    <col min="5881" max="5881" width="5.88671875" style="28" customWidth="1"/>
    <col min="5882" max="5882" width="6.33203125" style="28" customWidth="1"/>
    <col min="5883" max="5883" width="5.88671875" style="28" customWidth="1"/>
    <col min="5884" max="5884" width="7.109375" style="28" customWidth="1"/>
    <col min="5885" max="5885" width="6.5546875" style="28" customWidth="1"/>
    <col min="5886" max="5886" width="6.109375" style="28" customWidth="1"/>
    <col min="5887" max="5887" width="6" style="28" customWidth="1"/>
    <col min="5888" max="5888" width="9.44140625" style="28" customWidth="1"/>
    <col min="5889" max="6117" width="9.109375" style="28"/>
    <col min="6118" max="6118" width="12.44140625" style="28" customWidth="1"/>
    <col min="6119" max="6119" width="9.109375" style="28"/>
    <col min="6120" max="6122" width="6.6640625" style="28" customWidth="1"/>
    <col min="6123" max="6124" width="5.5546875" style="28" customWidth="1"/>
    <col min="6125" max="6126" width="6.5546875" style="28" customWidth="1"/>
    <col min="6127" max="6128" width="5.5546875" style="28" customWidth="1"/>
    <col min="6129" max="6129" width="6.44140625" style="28" customWidth="1"/>
    <col min="6130" max="6130" width="6.88671875" style="28" customWidth="1"/>
    <col min="6131" max="6131" width="5.5546875" style="28" customWidth="1"/>
    <col min="6132" max="6132" width="7.109375" style="28" customWidth="1"/>
    <col min="6133" max="6133" width="5.44140625" style="28" customWidth="1"/>
    <col min="6134" max="6136" width="5.5546875" style="28" customWidth="1"/>
    <col min="6137" max="6137" width="5.88671875" style="28" customWidth="1"/>
    <col min="6138" max="6138" width="6.33203125" style="28" customWidth="1"/>
    <col min="6139" max="6139" width="5.88671875" style="28" customWidth="1"/>
    <col min="6140" max="6140" width="7.109375" style="28" customWidth="1"/>
    <col min="6141" max="6141" width="6.5546875" style="28" customWidth="1"/>
    <col min="6142" max="6142" width="6.109375" style="28" customWidth="1"/>
    <col min="6143" max="6143" width="6" style="28" customWidth="1"/>
    <col min="6144" max="6144" width="9.44140625" style="28" customWidth="1"/>
    <col min="6145" max="6373" width="9.109375" style="28"/>
    <col min="6374" max="6374" width="12.44140625" style="28" customWidth="1"/>
    <col min="6375" max="6375" width="9.109375" style="28"/>
    <col min="6376" max="6378" width="6.6640625" style="28" customWidth="1"/>
    <col min="6379" max="6380" width="5.5546875" style="28" customWidth="1"/>
    <col min="6381" max="6382" width="6.5546875" style="28" customWidth="1"/>
    <col min="6383" max="6384" width="5.5546875" style="28" customWidth="1"/>
    <col min="6385" max="6385" width="6.44140625" style="28" customWidth="1"/>
    <col min="6386" max="6386" width="6.88671875" style="28" customWidth="1"/>
    <col min="6387" max="6387" width="5.5546875" style="28" customWidth="1"/>
    <col min="6388" max="6388" width="7.109375" style="28" customWidth="1"/>
    <col min="6389" max="6389" width="5.44140625" style="28" customWidth="1"/>
    <col min="6390" max="6392" width="5.5546875" style="28" customWidth="1"/>
    <col min="6393" max="6393" width="5.88671875" style="28" customWidth="1"/>
    <col min="6394" max="6394" width="6.33203125" style="28" customWidth="1"/>
    <col min="6395" max="6395" width="5.88671875" style="28" customWidth="1"/>
    <col min="6396" max="6396" width="7.109375" style="28" customWidth="1"/>
    <col min="6397" max="6397" width="6.5546875" style="28" customWidth="1"/>
    <col min="6398" max="6398" width="6.109375" style="28" customWidth="1"/>
    <col min="6399" max="6399" width="6" style="28" customWidth="1"/>
    <col min="6400" max="6400" width="9.44140625" style="28" customWidth="1"/>
    <col min="6401" max="6629" width="9.109375" style="28"/>
    <col min="6630" max="6630" width="12.44140625" style="28" customWidth="1"/>
    <col min="6631" max="6631" width="9.109375" style="28"/>
    <col min="6632" max="6634" width="6.6640625" style="28" customWidth="1"/>
    <col min="6635" max="6636" width="5.5546875" style="28" customWidth="1"/>
    <col min="6637" max="6638" width="6.5546875" style="28" customWidth="1"/>
    <col min="6639" max="6640" width="5.5546875" style="28" customWidth="1"/>
    <col min="6641" max="6641" width="6.44140625" style="28" customWidth="1"/>
    <col min="6642" max="6642" width="6.88671875" style="28" customWidth="1"/>
    <col min="6643" max="6643" width="5.5546875" style="28" customWidth="1"/>
    <col min="6644" max="6644" width="7.109375" style="28" customWidth="1"/>
    <col min="6645" max="6645" width="5.44140625" style="28" customWidth="1"/>
    <col min="6646" max="6648" width="5.5546875" style="28" customWidth="1"/>
    <col min="6649" max="6649" width="5.88671875" style="28" customWidth="1"/>
    <col min="6650" max="6650" width="6.33203125" style="28" customWidth="1"/>
    <col min="6651" max="6651" width="5.88671875" style="28" customWidth="1"/>
    <col min="6652" max="6652" width="7.109375" style="28" customWidth="1"/>
    <col min="6653" max="6653" width="6.5546875" style="28" customWidth="1"/>
    <col min="6654" max="6654" width="6.109375" style="28" customWidth="1"/>
    <col min="6655" max="6655" width="6" style="28" customWidth="1"/>
    <col min="6656" max="6656" width="9.44140625" style="28" customWidth="1"/>
    <col min="6657" max="6885" width="9.109375" style="28"/>
    <col min="6886" max="6886" width="12.44140625" style="28" customWidth="1"/>
    <col min="6887" max="6887" width="9.109375" style="28"/>
    <col min="6888" max="6890" width="6.6640625" style="28" customWidth="1"/>
    <col min="6891" max="6892" width="5.5546875" style="28" customWidth="1"/>
    <col min="6893" max="6894" width="6.5546875" style="28" customWidth="1"/>
    <col min="6895" max="6896" width="5.5546875" style="28" customWidth="1"/>
    <col min="6897" max="6897" width="6.44140625" style="28" customWidth="1"/>
    <col min="6898" max="6898" width="6.88671875" style="28" customWidth="1"/>
    <col min="6899" max="6899" width="5.5546875" style="28" customWidth="1"/>
    <col min="6900" max="6900" width="7.109375" style="28" customWidth="1"/>
    <col min="6901" max="6901" width="5.44140625" style="28" customWidth="1"/>
    <col min="6902" max="6904" width="5.5546875" style="28" customWidth="1"/>
    <col min="6905" max="6905" width="5.88671875" style="28" customWidth="1"/>
    <col min="6906" max="6906" width="6.33203125" style="28" customWidth="1"/>
    <col min="6907" max="6907" width="5.88671875" style="28" customWidth="1"/>
    <col min="6908" max="6908" width="7.109375" style="28" customWidth="1"/>
    <col min="6909" max="6909" width="6.5546875" style="28" customWidth="1"/>
    <col min="6910" max="6910" width="6.109375" style="28" customWidth="1"/>
    <col min="6911" max="6911" width="6" style="28" customWidth="1"/>
    <col min="6912" max="6912" width="9.44140625" style="28" customWidth="1"/>
    <col min="6913" max="7141" width="9.109375" style="28"/>
    <col min="7142" max="7142" width="12.44140625" style="28" customWidth="1"/>
    <col min="7143" max="7143" width="9.109375" style="28"/>
    <col min="7144" max="7146" width="6.6640625" style="28" customWidth="1"/>
    <col min="7147" max="7148" width="5.5546875" style="28" customWidth="1"/>
    <col min="7149" max="7150" width="6.5546875" style="28" customWidth="1"/>
    <col min="7151" max="7152" width="5.5546875" style="28" customWidth="1"/>
    <col min="7153" max="7153" width="6.44140625" style="28" customWidth="1"/>
    <col min="7154" max="7154" width="6.88671875" style="28" customWidth="1"/>
    <col min="7155" max="7155" width="5.5546875" style="28" customWidth="1"/>
    <col min="7156" max="7156" width="7.109375" style="28" customWidth="1"/>
    <col min="7157" max="7157" width="5.44140625" style="28" customWidth="1"/>
    <col min="7158" max="7160" width="5.5546875" style="28" customWidth="1"/>
    <col min="7161" max="7161" width="5.88671875" style="28" customWidth="1"/>
    <col min="7162" max="7162" width="6.33203125" style="28" customWidth="1"/>
    <col min="7163" max="7163" width="5.88671875" style="28" customWidth="1"/>
    <col min="7164" max="7164" width="7.109375" style="28" customWidth="1"/>
    <col min="7165" max="7165" width="6.5546875" style="28" customWidth="1"/>
    <col min="7166" max="7166" width="6.109375" style="28" customWidth="1"/>
    <col min="7167" max="7167" width="6" style="28" customWidth="1"/>
    <col min="7168" max="7168" width="9.44140625" style="28" customWidth="1"/>
    <col min="7169" max="7397" width="9.109375" style="28"/>
    <col min="7398" max="7398" width="12.44140625" style="28" customWidth="1"/>
    <col min="7399" max="7399" width="9.109375" style="28"/>
    <col min="7400" max="7402" width="6.6640625" style="28" customWidth="1"/>
    <col min="7403" max="7404" width="5.5546875" style="28" customWidth="1"/>
    <col min="7405" max="7406" width="6.5546875" style="28" customWidth="1"/>
    <col min="7407" max="7408" width="5.5546875" style="28" customWidth="1"/>
    <col min="7409" max="7409" width="6.44140625" style="28" customWidth="1"/>
    <col min="7410" max="7410" width="6.88671875" style="28" customWidth="1"/>
    <col min="7411" max="7411" width="5.5546875" style="28" customWidth="1"/>
    <col min="7412" max="7412" width="7.109375" style="28" customWidth="1"/>
    <col min="7413" max="7413" width="5.44140625" style="28" customWidth="1"/>
    <col min="7414" max="7416" width="5.5546875" style="28" customWidth="1"/>
    <col min="7417" max="7417" width="5.88671875" style="28" customWidth="1"/>
    <col min="7418" max="7418" width="6.33203125" style="28" customWidth="1"/>
    <col min="7419" max="7419" width="5.88671875" style="28" customWidth="1"/>
    <col min="7420" max="7420" width="7.109375" style="28" customWidth="1"/>
    <col min="7421" max="7421" width="6.5546875" style="28" customWidth="1"/>
    <col min="7422" max="7422" width="6.109375" style="28" customWidth="1"/>
    <col min="7423" max="7423" width="6" style="28" customWidth="1"/>
    <col min="7424" max="7424" width="9.44140625" style="28" customWidth="1"/>
    <col min="7425" max="7653" width="9.109375" style="28"/>
    <col min="7654" max="7654" width="12.44140625" style="28" customWidth="1"/>
    <col min="7655" max="7655" width="9.109375" style="28"/>
    <col min="7656" max="7658" width="6.6640625" style="28" customWidth="1"/>
    <col min="7659" max="7660" width="5.5546875" style="28" customWidth="1"/>
    <col min="7661" max="7662" width="6.5546875" style="28" customWidth="1"/>
    <col min="7663" max="7664" width="5.5546875" style="28" customWidth="1"/>
    <col min="7665" max="7665" width="6.44140625" style="28" customWidth="1"/>
    <col min="7666" max="7666" width="6.88671875" style="28" customWidth="1"/>
    <col min="7667" max="7667" width="5.5546875" style="28" customWidth="1"/>
    <col min="7668" max="7668" width="7.109375" style="28" customWidth="1"/>
    <col min="7669" max="7669" width="5.44140625" style="28" customWidth="1"/>
    <col min="7670" max="7672" width="5.5546875" style="28" customWidth="1"/>
    <col min="7673" max="7673" width="5.88671875" style="28" customWidth="1"/>
    <col min="7674" max="7674" width="6.33203125" style="28" customWidth="1"/>
    <col min="7675" max="7675" width="5.88671875" style="28" customWidth="1"/>
    <col min="7676" max="7676" width="7.109375" style="28" customWidth="1"/>
    <col min="7677" max="7677" width="6.5546875" style="28" customWidth="1"/>
    <col min="7678" max="7678" width="6.109375" style="28" customWidth="1"/>
    <col min="7679" max="7679" width="6" style="28" customWidth="1"/>
    <col min="7680" max="7680" width="9.44140625" style="28" customWidth="1"/>
    <col min="7681" max="7909" width="9.109375" style="28"/>
    <col min="7910" max="7910" width="12.44140625" style="28" customWidth="1"/>
    <col min="7911" max="7911" width="9.109375" style="28"/>
    <col min="7912" max="7914" width="6.6640625" style="28" customWidth="1"/>
    <col min="7915" max="7916" width="5.5546875" style="28" customWidth="1"/>
    <col min="7917" max="7918" width="6.5546875" style="28" customWidth="1"/>
    <col min="7919" max="7920" width="5.5546875" style="28" customWidth="1"/>
    <col min="7921" max="7921" width="6.44140625" style="28" customWidth="1"/>
    <col min="7922" max="7922" width="6.88671875" style="28" customWidth="1"/>
    <col min="7923" max="7923" width="5.5546875" style="28" customWidth="1"/>
    <col min="7924" max="7924" width="7.109375" style="28" customWidth="1"/>
    <col min="7925" max="7925" width="5.44140625" style="28" customWidth="1"/>
    <col min="7926" max="7928" width="5.5546875" style="28" customWidth="1"/>
    <col min="7929" max="7929" width="5.88671875" style="28" customWidth="1"/>
    <col min="7930" max="7930" width="6.33203125" style="28" customWidth="1"/>
    <col min="7931" max="7931" width="5.88671875" style="28" customWidth="1"/>
    <col min="7932" max="7932" width="7.109375" style="28" customWidth="1"/>
    <col min="7933" max="7933" width="6.5546875" style="28" customWidth="1"/>
    <col min="7934" max="7934" width="6.109375" style="28" customWidth="1"/>
    <col min="7935" max="7935" width="6" style="28" customWidth="1"/>
    <col min="7936" max="7936" width="9.44140625" style="28" customWidth="1"/>
    <col min="7937" max="8165" width="9.109375" style="28"/>
    <col min="8166" max="8166" width="12.44140625" style="28" customWidth="1"/>
    <col min="8167" max="8167" width="9.109375" style="28"/>
    <col min="8168" max="8170" width="6.6640625" style="28" customWidth="1"/>
    <col min="8171" max="8172" width="5.5546875" style="28" customWidth="1"/>
    <col min="8173" max="8174" width="6.5546875" style="28" customWidth="1"/>
    <col min="8175" max="8176" width="5.5546875" style="28" customWidth="1"/>
    <col min="8177" max="8177" width="6.44140625" style="28" customWidth="1"/>
    <col min="8178" max="8178" width="6.88671875" style="28" customWidth="1"/>
    <col min="8179" max="8179" width="5.5546875" style="28" customWidth="1"/>
    <col min="8180" max="8180" width="7.109375" style="28" customWidth="1"/>
    <col min="8181" max="8181" width="5.44140625" style="28" customWidth="1"/>
    <col min="8182" max="8184" width="5.5546875" style="28" customWidth="1"/>
    <col min="8185" max="8185" width="5.88671875" style="28" customWidth="1"/>
    <col min="8186" max="8186" width="6.33203125" style="28" customWidth="1"/>
    <col min="8187" max="8187" width="5.88671875" style="28" customWidth="1"/>
    <col min="8188" max="8188" width="7.109375" style="28" customWidth="1"/>
    <col min="8189" max="8189" width="6.5546875" style="28" customWidth="1"/>
    <col min="8190" max="8190" width="6.109375" style="28" customWidth="1"/>
    <col min="8191" max="8191" width="6" style="28" customWidth="1"/>
    <col min="8192" max="8192" width="9.44140625" style="28" customWidth="1"/>
    <col min="8193" max="8421" width="9.109375" style="28"/>
    <col min="8422" max="8422" width="12.44140625" style="28" customWidth="1"/>
    <col min="8423" max="8423" width="9.109375" style="28"/>
    <col min="8424" max="8426" width="6.6640625" style="28" customWidth="1"/>
    <col min="8427" max="8428" width="5.5546875" style="28" customWidth="1"/>
    <col min="8429" max="8430" width="6.5546875" style="28" customWidth="1"/>
    <col min="8431" max="8432" width="5.5546875" style="28" customWidth="1"/>
    <col min="8433" max="8433" width="6.44140625" style="28" customWidth="1"/>
    <col min="8434" max="8434" width="6.88671875" style="28" customWidth="1"/>
    <col min="8435" max="8435" width="5.5546875" style="28" customWidth="1"/>
    <col min="8436" max="8436" width="7.109375" style="28" customWidth="1"/>
    <col min="8437" max="8437" width="5.44140625" style="28" customWidth="1"/>
    <col min="8438" max="8440" width="5.5546875" style="28" customWidth="1"/>
    <col min="8441" max="8441" width="5.88671875" style="28" customWidth="1"/>
    <col min="8442" max="8442" width="6.33203125" style="28" customWidth="1"/>
    <col min="8443" max="8443" width="5.88671875" style="28" customWidth="1"/>
    <col min="8444" max="8444" width="7.109375" style="28" customWidth="1"/>
    <col min="8445" max="8445" width="6.5546875" style="28" customWidth="1"/>
    <col min="8446" max="8446" width="6.109375" style="28" customWidth="1"/>
    <col min="8447" max="8447" width="6" style="28" customWidth="1"/>
    <col min="8448" max="8448" width="9.44140625" style="28" customWidth="1"/>
    <col min="8449" max="8677" width="9.109375" style="28"/>
    <col min="8678" max="8678" width="12.44140625" style="28" customWidth="1"/>
    <col min="8679" max="8679" width="9.109375" style="28"/>
    <col min="8680" max="8682" width="6.6640625" style="28" customWidth="1"/>
    <col min="8683" max="8684" width="5.5546875" style="28" customWidth="1"/>
    <col min="8685" max="8686" width="6.5546875" style="28" customWidth="1"/>
    <col min="8687" max="8688" width="5.5546875" style="28" customWidth="1"/>
    <col min="8689" max="8689" width="6.44140625" style="28" customWidth="1"/>
    <col min="8690" max="8690" width="6.88671875" style="28" customWidth="1"/>
    <col min="8691" max="8691" width="5.5546875" style="28" customWidth="1"/>
    <col min="8692" max="8692" width="7.109375" style="28" customWidth="1"/>
    <col min="8693" max="8693" width="5.44140625" style="28" customWidth="1"/>
    <col min="8694" max="8696" width="5.5546875" style="28" customWidth="1"/>
    <col min="8697" max="8697" width="5.88671875" style="28" customWidth="1"/>
    <col min="8698" max="8698" width="6.33203125" style="28" customWidth="1"/>
    <col min="8699" max="8699" width="5.88671875" style="28" customWidth="1"/>
    <col min="8700" max="8700" width="7.109375" style="28" customWidth="1"/>
    <col min="8701" max="8701" width="6.5546875" style="28" customWidth="1"/>
    <col min="8702" max="8702" width="6.109375" style="28" customWidth="1"/>
    <col min="8703" max="8703" width="6" style="28" customWidth="1"/>
    <col min="8704" max="8704" width="9.44140625" style="28" customWidth="1"/>
    <col min="8705" max="8933" width="9.109375" style="28"/>
    <col min="8934" max="8934" width="12.44140625" style="28" customWidth="1"/>
    <col min="8935" max="8935" width="9.109375" style="28"/>
    <col min="8936" max="8938" width="6.6640625" style="28" customWidth="1"/>
    <col min="8939" max="8940" width="5.5546875" style="28" customWidth="1"/>
    <col min="8941" max="8942" width="6.5546875" style="28" customWidth="1"/>
    <col min="8943" max="8944" width="5.5546875" style="28" customWidth="1"/>
    <col min="8945" max="8945" width="6.44140625" style="28" customWidth="1"/>
    <col min="8946" max="8946" width="6.88671875" style="28" customWidth="1"/>
    <col min="8947" max="8947" width="5.5546875" style="28" customWidth="1"/>
    <col min="8948" max="8948" width="7.109375" style="28" customWidth="1"/>
    <col min="8949" max="8949" width="5.44140625" style="28" customWidth="1"/>
    <col min="8950" max="8952" width="5.5546875" style="28" customWidth="1"/>
    <col min="8953" max="8953" width="5.88671875" style="28" customWidth="1"/>
    <col min="8954" max="8954" width="6.33203125" style="28" customWidth="1"/>
    <col min="8955" max="8955" width="5.88671875" style="28" customWidth="1"/>
    <col min="8956" max="8956" width="7.109375" style="28" customWidth="1"/>
    <col min="8957" max="8957" width="6.5546875" style="28" customWidth="1"/>
    <col min="8958" max="8958" width="6.109375" style="28" customWidth="1"/>
    <col min="8959" max="8959" width="6" style="28" customWidth="1"/>
    <col min="8960" max="8960" width="9.44140625" style="28" customWidth="1"/>
    <col min="8961" max="9189" width="9.109375" style="28"/>
    <col min="9190" max="9190" width="12.44140625" style="28" customWidth="1"/>
    <col min="9191" max="9191" width="9.109375" style="28"/>
    <col min="9192" max="9194" width="6.6640625" style="28" customWidth="1"/>
    <col min="9195" max="9196" width="5.5546875" style="28" customWidth="1"/>
    <col min="9197" max="9198" width="6.5546875" style="28" customWidth="1"/>
    <col min="9199" max="9200" width="5.5546875" style="28" customWidth="1"/>
    <col min="9201" max="9201" width="6.44140625" style="28" customWidth="1"/>
    <col min="9202" max="9202" width="6.88671875" style="28" customWidth="1"/>
    <col min="9203" max="9203" width="5.5546875" style="28" customWidth="1"/>
    <col min="9204" max="9204" width="7.109375" style="28" customWidth="1"/>
    <col min="9205" max="9205" width="5.44140625" style="28" customWidth="1"/>
    <col min="9206" max="9208" width="5.5546875" style="28" customWidth="1"/>
    <col min="9209" max="9209" width="5.88671875" style="28" customWidth="1"/>
    <col min="9210" max="9210" width="6.33203125" style="28" customWidth="1"/>
    <col min="9211" max="9211" width="5.88671875" style="28" customWidth="1"/>
    <col min="9212" max="9212" width="7.109375" style="28" customWidth="1"/>
    <col min="9213" max="9213" width="6.5546875" style="28" customWidth="1"/>
    <col min="9214" max="9214" width="6.109375" style="28" customWidth="1"/>
    <col min="9215" max="9215" width="6" style="28" customWidth="1"/>
    <col min="9216" max="9216" width="9.44140625" style="28" customWidth="1"/>
    <col min="9217" max="9445" width="9.109375" style="28"/>
    <col min="9446" max="9446" width="12.44140625" style="28" customWidth="1"/>
    <col min="9447" max="9447" width="9.109375" style="28"/>
    <col min="9448" max="9450" width="6.6640625" style="28" customWidth="1"/>
    <col min="9451" max="9452" width="5.5546875" style="28" customWidth="1"/>
    <col min="9453" max="9454" width="6.5546875" style="28" customWidth="1"/>
    <col min="9455" max="9456" width="5.5546875" style="28" customWidth="1"/>
    <col min="9457" max="9457" width="6.44140625" style="28" customWidth="1"/>
    <col min="9458" max="9458" width="6.88671875" style="28" customWidth="1"/>
    <col min="9459" max="9459" width="5.5546875" style="28" customWidth="1"/>
    <col min="9460" max="9460" width="7.109375" style="28" customWidth="1"/>
    <col min="9461" max="9461" width="5.44140625" style="28" customWidth="1"/>
    <col min="9462" max="9464" width="5.5546875" style="28" customWidth="1"/>
    <col min="9465" max="9465" width="5.88671875" style="28" customWidth="1"/>
    <col min="9466" max="9466" width="6.33203125" style="28" customWidth="1"/>
    <col min="9467" max="9467" width="5.88671875" style="28" customWidth="1"/>
    <col min="9468" max="9468" width="7.109375" style="28" customWidth="1"/>
    <col min="9469" max="9469" width="6.5546875" style="28" customWidth="1"/>
    <col min="9470" max="9470" width="6.109375" style="28" customWidth="1"/>
    <col min="9471" max="9471" width="6" style="28" customWidth="1"/>
    <col min="9472" max="9472" width="9.44140625" style="28" customWidth="1"/>
    <col min="9473" max="9701" width="9.109375" style="28"/>
    <col min="9702" max="9702" width="12.44140625" style="28" customWidth="1"/>
    <col min="9703" max="9703" width="9.109375" style="28"/>
    <col min="9704" max="9706" width="6.6640625" style="28" customWidth="1"/>
    <col min="9707" max="9708" width="5.5546875" style="28" customWidth="1"/>
    <col min="9709" max="9710" width="6.5546875" style="28" customWidth="1"/>
    <col min="9711" max="9712" width="5.5546875" style="28" customWidth="1"/>
    <col min="9713" max="9713" width="6.44140625" style="28" customWidth="1"/>
    <col min="9714" max="9714" width="6.88671875" style="28" customWidth="1"/>
    <col min="9715" max="9715" width="5.5546875" style="28" customWidth="1"/>
    <col min="9716" max="9716" width="7.109375" style="28" customWidth="1"/>
    <col min="9717" max="9717" width="5.44140625" style="28" customWidth="1"/>
    <col min="9718" max="9720" width="5.5546875" style="28" customWidth="1"/>
    <col min="9721" max="9721" width="5.88671875" style="28" customWidth="1"/>
    <col min="9722" max="9722" width="6.33203125" style="28" customWidth="1"/>
    <col min="9723" max="9723" width="5.88671875" style="28" customWidth="1"/>
    <col min="9724" max="9724" width="7.109375" style="28" customWidth="1"/>
    <col min="9725" max="9725" width="6.5546875" style="28" customWidth="1"/>
    <col min="9726" max="9726" width="6.109375" style="28" customWidth="1"/>
    <col min="9727" max="9727" width="6" style="28" customWidth="1"/>
    <col min="9728" max="9728" width="9.44140625" style="28" customWidth="1"/>
    <col min="9729" max="9957" width="9.109375" style="28"/>
    <col min="9958" max="9958" width="12.44140625" style="28" customWidth="1"/>
    <col min="9959" max="9959" width="9.109375" style="28"/>
    <col min="9960" max="9962" width="6.6640625" style="28" customWidth="1"/>
    <col min="9963" max="9964" width="5.5546875" style="28" customWidth="1"/>
    <col min="9965" max="9966" width="6.5546875" style="28" customWidth="1"/>
    <col min="9967" max="9968" width="5.5546875" style="28" customWidth="1"/>
    <col min="9969" max="9969" width="6.44140625" style="28" customWidth="1"/>
    <col min="9970" max="9970" width="6.88671875" style="28" customWidth="1"/>
    <col min="9971" max="9971" width="5.5546875" style="28" customWidth="1"/>
    <col min="9972" max="9972" width="7.109375" style="28" customWidth="1"/>
    <col min="9973" max="9973" width="5.44140625" style="28" customWidth="1"/>
    <col min="9974" max="9976" width="5.5546875" style="28" customWidth="1"/>
    <col min="9977" max="9977" width="5.88671875" style="28" customWidth="1"/>
    <col min="9978" max="9978" width="6.33203125" style="28" customWidth="1"/>
    <col min="9979" max="9979" width="5.88671875" style="28" customWidth="1"/>
    <col min="9980" max="9980" width="7.109375" style="28" customWidth="1"/>
    <col min="9981" max="9981" width="6.5546875" style="28" customWidth="1"/>
    <col min="9982" max="9982" width="6.109375" style="28" customWidth="1"/>
    <col min="9983" max="9983" width="6" style="28" customWidth="1"/>
    <col min="9984" max="9984" width="9.44140625" style="28" customWidth="1"/>
    <col min="9985" max="10213" width="9.109375" style="28"/>
    <col min="10214" max="10214" width="12.44140625" style="28" customWidth="1"/>
    <col min="10215" max="10215" width="9.109375" style="28"/>
    <col min="10216" max="10218" width="6.6640625" style="28" customWidth="1"/>
    <col min="10219" max="10220" width="5.5546875" style="28" customWidth="1"/>
    <col min="10221" max="10222" width="6.5546875" style="28" customWidth="1"/>
    <col min="10223" max="10224" width="5.5546875" style="28" customWidth="1"/>
    <col min="10225" max="10225" width="6.44140625" style="28" customWidth="1"/>
    <col min="10226" max="10226" width="6.88671875" style="28" customWidth="1"/>
    <col min="10227" max="10227" width="5.5546875" style="28" customWidth="1"/>
    <col min="10228" max="10228" width="7.109375" style="28" customWidth="1"/>
    <col min="10229" max="10229" width="5.44140625" style="28" customWidth="1"/>
    <col min="10230" max="10232" width="5.5546875" style="28" customWidth="1"/>
    <col min="10233" max="10233" width="5.88671875" style="28" customWidth="1"/>
    <col min="10234" max="10234" width="6.33203125" style="28" customWidth="1"/>
    <col min="10235" max="10235" width="5.88671875" style="28" customWidth="1"/>
    <col min="10236" max="10236" width="7.109375" style="28" customWidth="1"/>
    <col min="10237" max="10237" width="6.5546875" style="28" customWidth="1"/>
    <col min="10238" max="10238" width="6.109375" style="28" customWidth="1"/>
    <col min="10239" max="10239" width="6" style="28" customWidth="1"/>
    <col min="10240" max="10240" width="9.44140625" style="28" customWidth="1"/>
    <col min="10241" max="10469" width="9.109375" style="28"/>
    <col min="10470" max="10470" width="12.44140625" style="28" customWidth="1"/>
    <col min="10471" max="10471" width="9.109375" style="28"/>
    <col min="10472" max="10474" width="6.6640625" style="28" customWidth="1"/>
    <col min="10475" max="10476" width="5.5546875" style="28" customWidth="1"/>
    <col min="10477" max="10478" width="6.5546875" style="28" customWidth="1"/>
    <col min="10479" max="10480" width="5.5546875" style="28" customWidth="1"/>
    <col min="10481" max="10481" width="6.44140625" style="28" customWidth="1"/>
    <col min="10482" max="10482" width="6.88671875" style="28" customWidth="1"/>
    <col min="10483" max="10483" width="5.5546875" style="28" customWidth="1"/>
    <col min="10484" max="10484" width="7.109375" style="28" customWidth="1"/>
    <col min="10485" max="10485" width="5.44140625" style="28" customWidth="1"/>
    <col min="10486" max="10488" width="5.5546875" style="28" customWidth="1"/>
    <col min="10489" max="10489" width="5.88671875" style="28" customWidth="1"/>
    <col min="10490" max="10490" width="6.33203125" style="28" customWidth="1"/>
    <col min="10491" max="10491" width="5.88671875" style="28" customWidth="1"/>
    <col min="10492" max="10492" width="7.109375" style="28" customWidth="1"/>
    <col min="10493" max="10493" width="6.5546875" style="28" customWidth="1"/>
    <col min="10494" max="10494" width="6.109375" style="28" customWidth="1"/>
    <col min="10495" max="10495" width="6" style="28" customWidth="1"/>
    <col min="10496" max="10496" width="9.44140625" style="28" customWidth="1"/>
    <col min="10497" max="10725" width="9.109375" style="28"/>
    <col min="10726" max="10726" width="12.44140625" style="28" customWidth="1"/>
    <col min="10727" max="10727" width="9.109375" style="28"/>
    <col min="10728" max="10730" width="6.6640625" style="28" customWidth="1"/>
    <col min="10731" max="10732" width="5.5546875" style="28" customWidth="1"/>
    <col min="10733" max="10734" width="6.5546875" style="28" customWidth="1"/>
    <col min="10735" max="10736" width="5.5546875" style="28" customWidth="1"/>
    <col min="10737" max="10737" width="6.44140625" style="28" customWidth="1"/>
    <col min="10738" max="10738" width="6.88671875" style="28" customWidth="1"/>
    <col min="10739" max="10739" width="5.5546875" style="28" customWidth="1"/>
    <col min="10740" max="10740" width="7.109375" style="28" customWidth="1"/>
    <col min="10741" max="10741" width="5.44140625" style="28" customWidth="1"/>
    <col min="10742" max="10744" width="5.5546875" style="28" customWidth="1"/>
    <col min="10745" max="10745" width="5.88671875" style="28" customWidth="1"/>
    <col min="10746" max="10746" width="6.33203125" style="28" customWidth="1"/>
    <col min="10747" max="10747" width="5.88671875" style="28" customWidth="1"/>
    <col min="10748" max="10748" width="7.109375" style="28" customWidth="1"/>
    <col min="10749" max="10749" width="6.5546875" style="28" customWidth="1"/>
    <col min="10750" max="10750" width="6.109375" style="28" customWidth="1"/>
    <col min="10751" max="10751" width="6" style="28" customWidth="1"/>
    <col min="10752" max="10752" width="9.44140625" style="28" customWidth="1"/>
    <col min="10753" max="10981" width="9.109375" style="28"/>
    <col min="10982" max="10982" width="12.44140625" style="28" customWidth="1"/>
    <col min="10983" max="10983" width="9.109375" style="28"/>
    <col min="10984" max="10986" width="6.6640625" style="28" customWidth="1"/>
    <col min="10987" max="10988" width="5.5546875" style="28" customWidth="1"/>
    <col min="10989" max="10990" width="6.5546875" style="28" customWidth="1"/>
    <col min="10991" max="10992" width="5.5546875" style="28" customWidth="1"/>
    <col min="10993" max="10993" width="6.44140625" style="28" customWidth="1"/>
    <col min="10994" max="10994" width="6.88671875" style="28" customWidth="1"/>
    <col min="10995" max="10995" width="5.5546875" style="28" customWidth="1"/>
    <col min="10996" max="10996" width="7.109375" style="28" customWidth="1"/>
    <col min="10997" max="10997" width="5.44140625" style="28" customWidth="1"/>
    <col min="10998" max="11000" width="5.5546875" style="28" customWidth="1"/>
    <col min="11001" max="11001" width="5.88671875" style="28" customWidth="1"/>
    <col min="11002" max="11002" width="6.33203125" style="28" customWidth="1"/>
    <col min="11003" max="11003" width="5.88671875" style="28" customWidth="1"/>
    <col min="11004" max="11004" width="7.109375" style="28" customWidth="1"/>
    <col min="11005" max="11005" width="6.5546875" style="28" customWidth="1"/>
    <col min="11006" max="11006" width="6.109375" style="28" customWidth="1"/>
    <col min="11007" max="11007" width="6" style="28" customWidth="1"/>
    <col min="11008" max="11008" width="9.44140625" style="28" customWidth="1"/>
    <col min="11009" max="11237" width="9.109375" style="28"/>
    <col min="11238" max="11238" width="12.44140625" style="28" customWidth="1"/>
    <col min="11239" max="11239" width="9.109375" style="28"/>
    <col min="11240" max="11242" width="6.6640625" style="28" customWidth="1"/>
    <col min="11243" max="11244" width="5.5546875" style="28" customWidth="1"/>
    <col min="11245" max="11246" width="6.5546875" style="28" customWidth="1"/>
    <col min="11247" max="11248" width="5.5546875" style="28" customWidth="1"/>
    <col min="11249" max="11249" width="6.44140625" style="28" customWidth="1"/>
    <col min="11250" max="11250" width="6.88671875" style="28" customWidth="1"/>
    <col min="11251" max="11251" width="5.5546875" style="28" customWidth="1"/>
    <col min="11252" max="11252" width="7.109375" style="28" customWidth="1"/>
    <col min="11253" max="11253" width="5.44140625" style="28" customWidth="1"/>
    <col min="11254" max="11256" width="5.5546875" style="28" customWidth="1"/>
    <col min="11257" max="11257" width="5.88671875" style="28" customWidth="1"/>
    <col min="11258" max="11258" width="6.33203125" style="28" customWidth="1"/>
    <col min="11259" max="11259" width="5.88671875" style="28" customWidth="1"/>
    <col min="11260" max="11260" width="7.109375" style="28" customWidth="1"/>
    <col min="11261" max="11261" width="6.5546875" style="28" customWidth="1"/>
    <col min="11262" max="11262" width="6.109375" style="28" customWidth="1"/>
    <col min="11263" max="11263" width="6" style="28" customWidth="1"/>
    <col min="11264" max="11264" width="9.44140625" style="28" customWidth="1"/>
    <col min="11265" max="11493" width="9.109375" style="28"/>
    <col min="11494" max="11494" width="12.44140625" style="28" customWidth="1"/>
    <col min="11495" max="11495" width="9.109375" style="28"/>
    <col min="11496" max="11498" width="6.6640625" style="28" customWidth="1"/>
    <col min="11499" max="11500" width="5.5546875" style="28" customWidth="1"/>
    <col min="11501" max="11502" width="6.5546875" style="28" customWidth="1"/>
    <col min="11503" max="11504" width="5.5546875" style="28" customWidth="1"/>
    <col min="11505" max="11505" width="6.44140625" style="28" customWidth="1"/>
    <col min="11506" max="11506" width="6.88671875" style="28" customWidth="1"/>
    <col min="11507" max="11507" width="5.5546875" style="28" customWidth="1"/>
    <col min="11508" max="11508" width="7.109375" style="28" customWidth="1"/>
    <col min="11509" max="11509" width="5.44140625" style="28" customWidth="1"/>
    <col min="11510" max="11512" width="5.5546875" style="28" customWidth="1"/>
    <col min="11513" max="11513" width="5.88671875" style="28" customWidth="1"/>
    <col min="11514" max="11514" width="6.33203125" style="28" customWidth="1"/>
    <col min="11515" max="11515" width="5.88671875" style="28" customWidth="1"/>
    <col min="11516" max="11516" width="7.109375" style="28" customWidth="1"/>
    <col min="11517" max="11517" width="6.5546875" style="28" customWidth="1"/>
    <col min="11518" max="11518" width="6.109375" style="28" customWidth="1"/>
    <col min="11519" max="11519" width="6" style="28" customWidth="1"/>
    <col min="11520" max="11520" width="9.44140625" style="28" customWidth="1"/>
    <col min="11521" max="11749" width="9.109375" style="28"/>
    <col min="11750" max="11750" width="12.44140625" style="28" customWidth="1"/>
    <col min="11751" max="11751" width="9.109375" style="28"/>
    <col min="11752" max="11754" width="6.6640625" style="28" customWidth="1"/>
    <col min="11755" max="11756" width="5.5546875" style="28" customWidth="1"/>
    <col min="11757" max="11758" width="6.5546875" style="28" customWidth="1"/>
    <col min="11759" max="11760" width="5.5546875" style="28" customWidth="1"/>
    <col min="11761" max="11761" width="6.44140625" style="28" customWidth="1"/>
    <col min="11762" max="11762" width="6.88671875" style="28" customWidth="1"/>
    <col min="11763" max="11763" width="5.5546875" style="28" customWidth="1"/>
    <col min="11764" max="11764" width="7.109375" style="28" customWidth="1"/>
    <col min="11765" max="11765" width="5.44140625" style="28" customWidth="1"/>
    <col min="11766" max="11768" width="5.5546875" style="28" customWidth="1"/>
    <col min="11769" max="11769" width="5.88671875" style="28" customWidth="1"/>
    <col min="11770" max="11770" width="6.33203125" style="28" customWidth="1"/>
    <col min="11771" max="11771" width="5.88671875" style="28" customWidth="1"/>
    <col min="11772" max="11772" width="7.109375" style="28" customWidth="1"/>
    <col min="11773" max="11773" width="6.5546875" style="28" customWidth="1"/>
    <col min="11774" max="11774" width="6.109375" style="28" customWidth="1"/>
    <col min="11775" max="11775" width="6" style="28" customWidth="1"/>
    <col min="11776" max="11776" width="9.44140625" style="28" customWidth="1"/>
    <col min="11777" max="12005" width="9.109375" style="28"/>
    <col min="12006" max="12006" width="12.44140625" style="28" customWidth="1"/>
    <col min="12007" max="12007" width="9.109375" style="28"/>
    <col min="12008" max="12010" width="6.6640625" style="28" customWidth="1"/>
    <col min="12011" max="12012" width="5.5546875" style="28" customWidth="1"/>
    <col min="12013" max="12014" width="6.5546875" style="28" customWidth="1"/>
    <col min="12015" max="12016" width="5.5546875" style="28" customWidth="1"/>
    <col min="12017" max="12017" width="6.44140625" style="28" customWidth="1"/>
    <col min="12018" max="12018" width="6.88671875" style="28" customWidth="1"/>
    <col min="12019" max="12019" width="5.5546875" style="28" customWidth="1"/>
    <col min="12020" max="12020" width="7.109375" style="28" customWidth="1"/>
    <col min="12021" max="12021" width="5.44140625" style="28" customWidth="1"/>
    <col min="12022" max="12024" width="5.5546875" style="28" customWidth="1"/>
    <col min="12025" max="12025" width="5.88671875" style="28" customWidth="1"/>
    <col min="12026" max="12026" width="6.33203125" style="28" customWidth="1"/>
    <col min="12027" max="12027" width="5.88671875" style="28" customWidth="1"/>
    <col min="12028" max="12028" width="7.109375" style="28" customWidth="1"/>
    <col min="12029" max="12029" width="6.5546875" style="28" customWidth="1"/>
    <col min="12030" max="12030" width="6.109375" style="28" customWidth="1"/>
    <col min="12031" max="12031" width="6" style="28" customWidth="1"/>
    <col min="12032" max="12032" width="9.44140625" style="28" customWidth="1"/>
    <col min="12033" max="12261" width="9.109375" style="28"/>
    <col min="12262" max="12262" width="12.44140625" style="28" customWidth="1"/>
    <col min="12263" max="12263" width="9.109375" style="28"/>
    <col min="12264" max="12266" width="6.6640625" style="28" customWidth="1"/>
    <col min="12267" max="12268" width="5.5546875" style="28" customWidth="1"/>
    <col min="12269" max="12270" width="6.5546875" style="28" customWidth="1"/>
    <col min="12271" max="12272" width="5.5546875" style="28" customWidth="1"/>
    <col min="12273" max="12273" width="6.44140625" style="28" customWidth="1"/>
    <col min="12274" max="12274" width="6.88671875" style="28" customWidth="1"/>
    <col min="12275" max="12275" width="5.5546875" style="28" customWidth="1"/>
    <col min="12276" max="12276" width="7.109375" style="28" customWidth="1"/>
    <col min="12277" max="12277" width="5.44140625" style="28" customWidth="1"/>
    <col min="12278" max="12280" width="5.5546875" style="28" customWidth="1"/>
    <col min="12281" max="12281" width="5.88671875" style="28" customWidth="1"/>
    <col min="12282" max="12282" width="6.33203125" style="28" customWidth="1"/>
    <col min="12283" max="12283" width="5.88671875" style="28" customWidth="1"/>
    <col min="12284" max="12284" width="7.109375" style="28" customWidth="1"/>
    <col min="12285" max="12285" width="6.5546875" style="28" customWidth="1"/>
    <col min="12286" max="12286" width="6.109375" style="28" customWidth="1"/>
    <col min="12287" max="12287" width="6" style="28" customWidth="1"/>
    <col min="12288" max="12288" width="9.44140625" style="28" customWidth="1"/>
    <col min="12289" max="12517" width="9.109375" style="28"/>
    <col min="12518" max="12518" width="12.44140625" style="28" customWidth="1"/>
    <col min="12519" max="12519" width="9.109375" style="28"/>
    <col min="12520" max="12522" width="6.6640625" style="28" customWidth="1"/>
    <col min="12523" max="12524" width="5.5546875" style="28" customWidth="1"/>
    <col min="12525" max="12526" width="6.5546875" style="28" customWidth="1"/>
    <col min="12527" max="12528" width="5.5546875" style="28" customWidth="1"/>
    <col min="12529" max="12529" width="6.44140625" style="28" customWidth="1"/>
    <col min="12530" max="12530" width="6.88671875" style="28" customWidth="1"/>
    <col min="12531" max="12531" width="5.5546875" style="28" customWidth="1"/>
    <col min="12532" max="12532" width="7.109375" style="28" customWidth="1"/>
    <col min="12533" max="12533" width="5.44140625" style="28" customWidth="1"/>
    <col min="12534" max="12536" width="5.5546875" style="28" customWidth="1"/>
    <col min="12537" max="12537" width="5.88671875" style="28" customWidth="1"/>
    <col min="12538" max="12538" width="6.33203125" style="28" customWidth="1"/>
    <col min="12539" max="12539" width="5.88671875" style="28" customWidth="1"/>
    <col min="12540" max="12540" width="7.109375" style="28" customWidth="1"/>
    <col min="12541" max="12541" width="6.5546875" style="28" customWidth="1"/>
    <col min="12542" max="12542" width="6.109375" style="28" customWidth="1"/>
    <col min="12543" max="12543" width="6" style="28" customWidth="1"/>
    <col min="12544" max="12544" width="9.44140625" style="28" customWidth="1"/>
    <col min="12545" max="12773" width="9.109375" style="28"/>
    <col min="12774" max="12774" width="12.44140625" style="28" customWidth="1"/>
    <col min="12775" max="12775" width="9.109375" style="28"/>
    <col min="12776" max="12778" width="6.6640625" style="28" customWidth="1"/>
    <col min="12779" max="12780" width="5.5546875" style="28" customWidth="1"/>
    <col min="12781" max="12782" width="6.5546875" style="28" customWidth="1"/>
    <col min="12783" max="12784" width="5.5546875" style="28" customWidth="1"/>
    <col min="12785" max="12785" width="6.44140625" style="28" customWidth="1"/>
    <col min="12786" max="12786" width="6.88671875" style="28" customWidth="1"/>
    <col min="12787" max="12787" width="5.5546875" style="28" customWidth="1"/>
    <col min="12788" max="12788" width="7.109375" style="28" customWidth="1"/>
    <col min="12789" max="12789" width="5.44140625" style="28" customWidth="1"/>
    <col min="12790" max="12792" width="5.5546875" style="28" customWidth="1"/>
    <col min="12793" max="12793" width="5.88671875" style="28" customWidth="1"/>
    <col min="12794" max="12794" width="6.33203125" style="28" customWidth="1"/>
    <col min="12795" max="12795" width="5.88671875" style="28" customWidth="1"/>
    <col min="12796" max="12796" width="7.109375" style="28" customWidth="1"/>
    <col min="12797" max="12797" width="6.5546875" style="28" customWidth="1"/>
    <col min="12798" max="12798" width="6.109375" style="28" customWidth="1"/>
    <col min="12799" max="12799" width="6" style="28" customWidth="1"/>
    <col min="12800" max="12800" width="9.44140625" style="28" customWidth="1"/>
    <col min="12801" max="13029" width="9.109375" style="28"/>
    <col min="13030" max="13030" width="12.44140625" style="28" customWidth="1"/>
    <col min="13031" max="13031" width="9.109375" style="28"/>
    <col min="13032" max="13034" width="6.6640625" style="28" customWidth="1"/>
    <col min="13035" max="13036" width="5.5546875" style="28" customWidth="1"/>
    <col min="13037" max="13038" width="6.5546875" style="28" customWidth="1"/>
    <col min="13039" max="13040" width="5.5546875" style="28" customWidth="1"/>
    <col min="13041" max="13041" width="6.44140625" style="28" customWidth="1"/>
    <col min="13042" max="13042" width="6.88671875" style="28" customWidth="1"/>
    <col min="13043" max="13043" width="5.5546875" style="28" customWidth="1"/>
    <col min="13044" max="13044" width="7.109375" style="28" customWidth="1"/>
    <col min="13045" max="13045" width="5.44140625" style="28" customWidth="1"/>
    <col min="13046" max="13048" width="5.5546875" style="28" customWidth="1"/>
    <col min="13049" max="13049" width="5.88671875" style="28" customWidth="1"/>
    <col min="13050" max="13050" width="6.33203125" style="28" customWidth="1"/>
    <col min="13051" max="13051" width="5.88671875" style="28" customWidth="1"/>
    <col min="13052" max="13052" width="7.109375" style="28" customWidth="1"/>
    <col min="13053" max="13053" width="6.5546875" style="28" customWidth="1"/>
    <col min="13054" max="13054" width="6.109375" style="28" customWidth="1"/>
    <col min="13055" max="13055" width="6" style="28" customWidth="1"/>
    <col min="13056" max="13056" width="9.44140625" style="28" customWidth="1"/>
    <col min="13057" max="13285" width="9.109375" style="28"/>
    <col min="13286" max="13286" width="12.44140625" style="28" customWidth="1"/>
    <col min="13287" max="13287" width="9.109375" style="28"/>
    <col min="13288" max="13290" width="6.6640625" style="28" customWidth="1"/>
    <col min="13291" max="13292" width="5.5546875" style="28" customWidth="1"/>
    <col min="13293" max="13294" width="6.5546875" style="28" customWidth="1"/>
    <col min="13295" max="13296" width="5.5546875" style="28" customWidth="1"/>
    <col min="13297" max="13297" width="6.44140625" style="28" customWidth="1"/>
    <col min="13298" max="13298" width="6.88671875" style="28" customWidth="1"/>
    <col min="13299" max="13299" width="5.5546875" style="28" customWidth="1"/>
    <col min="13300" max="13300" width="7.109375" style="28" customWidth="1"/>
    <col min="13301" max="13301" width="5.44140625" style="28" customWidth="1"/>
    <col min="13302" max="13304" width="5.5546875" style="28" customWidth="1"/>
    <col min="13305" max="13305" width="5.88671875" style="28" customWidth="1"/>
    <col min="13306" max="13306" width="6.33203125" style="28" customWidth="1"/>
    <col min="13307" max="13307" width="5.88671875" style="28" customWidth="1"/>
    <col min="13308" max="13308" width="7.109375" style="28" customWidth="1"/>
    <col min="13309" max="13309" width="6.5546875" style="28" customWidth="1"/>
    <col min="13310" max="13310" width="6.109375" style="28" customWidth="1"/>
    <col min="13311" max="13311" width="6" style="28" customWidth="1"/>
    <col min="13312" max="13312" width="9.44140625" style="28" customWidth="1"/>
    <col min="13313" max="13541" width="9.109375" style="28"/>
    <col min="13542" max="13542" width="12.44140625" style="28" customWidth="1"/>
    <col min="13543" max="13543" width="9.109375" style="28"/>
    <col min="13544" max="13546" width="6.6640625" style="28" customWidth="1"/>
    <col min="13547" max="13548" width="5.5546875" style="28" customWidth="1"/>
    <col min="13549" max="13550" width="6.5546875" style="28" customWidth="1"/>
    <col min="13551" max="13552" width="5.5546875" style="28" customWidth="1"/>
    <col min="13553" max="13553" width="6.44140625" style="28" customWidth="1"/>
    <col min="13554" max="13554" width="6.88671875" style="28" customWidth="1"/>
    <col min="13555" max="13555" width="5.5546875" style="28" customWidth="1"/>
    <col min="13556" max="13556" width="7.109375" style="28" customWidth="1"/>
    <col min="13557" max="13557" width="5.44140625" style="28" customWidth="1"/>
    <col min="13558" max="13560" width="5.5546875" style="28" customWidth="1"/>
    <col min="13561" max="13561" width="5.88671875" style="28" customWidth="1"/>
    <col min="13562" max="13562" width="6.33203125" style="28" customWidth="1"/>
    <col min="13563" max="13563" width="5.88671875" style="28" customWidth="1"/>
    <col min="13564" max="13564" width="7.109375" style="28" customWidth="1"/>
    <col min="13565" max="13565" width="6.5546875" style="28" customWidth="1"/>
    <col min="13566" max="13566" width="6.109375" style="28" customWidth="1"/>
    <col min="13567" max="13567" width="6" style="28" customWidth="1"/>
    <col min="13568" max="13568" width="9.44140625" style="28" customWidth="1"/>
    <col min="13569" max="13797" width="9.109375" style="28"/>
    <col min="13798" max="13798" width="12.44140625" style="28" customWidth="1"/>
    <col min="13799" max="13799" width="9.109375" style="28"/>
    <col min="13800" max="13802" width="6.6640625" style="28" customWidth="1"/>
    <col min="13803" max="13804" width="5.5546875" style="28" customWidth="1"/>
    <col min="13805" max="13806" width="6.5546875" style="28" customWidth="1"/>
    <col min="13807" max="13808" width="5.5546875" style="28" customWidth="1"/>
    <col min="13809" max="13809" width="6.44140625" style="28" customWidth="1"/>
    <col min="13810" max="13810" width="6.88671875" style="28" customWidth="1"/>
    <col min="13811" max="13811" width="5.5546875" style="28" customWidth="1"/>
    <col min="13812" max="13812" width="7.109375" style="28" customWidth="1"/>
    <col min="13813" max="13813" width="5.44140625" style="28" customWidth="1"/>
    <col min="13814" max="13816" width="5.5546875" style="28" customWidth="1"/>
    <col min="13817" max="13817" width="5.88671875" style="28" customWidth="1"/>
    <col min="13818" max="13818" width="6.33203125" style="28" customWidth="1"/>
    <col min="13819" max="13819" width="5.88671875" style="28" customWidth="1"/>
    <col min="13820" max="13820" width="7.109375" style="28" customWidth="1"/>
    <col min="13821" max="13821" width="6.5546875" style="28" customWidth="1"/>
    <col min="13822" max="13822" width="6.109375" style="28" customWidth="1"/>
    <col min="13823" max="13823" width="6" style="28" customWidth="1"/>
    <col min="13824" max="13824" width="9.44140625" style="28" customWidth="1"/>
    <col min="13825" max="14053" width="9.109375" style="28"/>
    <col min="14054" max="14054" width="12.44140625" style="28" customWidth="1"/>
    <col min="14055" max="14055" width="9.109375" style="28"/>
    <col min="14056" max="14058" width="6.6640625" style="28" customWidth="1"/>
    <col min="14059" max="14060" width="5.5546875" style="28" customWidth="1"/>
    <col min="14061" max="14062" width="6.5546875" style="28" customWidth="1"/>
    <col min="14063" max="14064" width="5.5546875" style="28" customWidth="1"/>
    <col min="14065" max="14065" width="6.44140625" style="28" customWidth="1"/>
    <col min="14066" max="14066" width="6.88671875" style="28" customWidth="1"/>
    <col min="14067" max="14067" width="5.5546875" style="28" customWidth="1"/>
    <col min="14068" max="14068" width="7.109375" style="28" customWidth="1"/>
    <col min="14069" max="14069" width="5.44140625" style="28" customWidth="1"/>
    <col min="14070" max="14072" width="5.5546875" style="28" customWidth="1"/>
    <col min="14073" max="14073" width="5.88671875" style="28" customWidth="1"/>
    <col min="14074" max="14074" width="6.33203125" style="28" customWidth="1"/>
    <col min="14075" max="14075" width="5.88671875" style="28" customWidth="1"/>
    <col min="14076" max="14076" width="7.109375" style="28" customWidth="1"/>
    <col min="14077" max="14077" width="6.5546875" style="28" customWidth="1"/>
    <col min="14078" max="14078" width="6.109375" style="28" customWidth="1"/>
    <col min="14079" max="14079" width="6" style="28" customWidth="1"/>
    <col min="14080" max="14080" width="9.44140625" style="28" customWidth="1"/>
    <col min="14081" max="14309" width="9.109375" style="28"/>
    <col min="14310" max="14310" width="12.44140625" style="28" customWidth="1"/>
    <col min="14311" max="14311" width="9.109375" style="28"/>
    <col min="14312" max="14314" width="6.6640625" style="28" customWidth="1"/>
    <col min="14315" max="14316" width="5.5546875" style="28" customWidth="1"/>
    <col min="14317" max="14318" width="6.5546875" style="28" customWidth="1"/>
    <col min="14319" max="14320" width="5.5546875" style="28" customWidth="1"/>
    <col min="14321" max="14321" width="6.44140625" style="28" customWidth="1"/>
    <col min="14322" max="14322" width="6.88671875" style="28" customWidth="1"/>
    <col min="14323" max="14323" width="5.5546875" style="28" customWidth="1"/>
    <col min="14324" max="14324" width="7.109375" style="28" customWidth="1"/>
    <col min="14325" max="14325" width="5.44140625" style="28" customWidth="1"/>
    <col min="14326" max="14328" width="5.5546875" style="28" customWidth="1"/>
    <col min="14329" max="14329" width="5.88671875" style="28" customWidth="1"/>
    <col min="14330" max="14330" width="6.33203125" style="28" customWidth="1"/>
    <col min="14331" max="14331" width="5.88671875" style="28" customWidth="1"/>
    <col min="14332" max="14332" width="7.109375" style="28" customWidth="1"/>
    <col min="14333" max="14333" width="6.5546875" style="28" customWidth="1"/>
    <col min="14334" max="14334" width="6.109375" style="28" customWidth="1"/>
    <col min="14335" max="14335" width="6" style="28" customWidth="1"/>
    <col min="14336" max="14336" width="9.44140625" style="28" customWidth="1"/>
    <col min="14337" max="14565" width="9.109375" style="28"/>
    <col min="14566" max="14566" width="12.44140625" style="28" customWidth="1"/>
    <col min="14567" max="14567" width="9.109375" style="28"/>
    <col min="14568" max="14570" width="6.6640625" style="28" customWidth="1"/>
    <col min="14571" max="14572" width="5.5546875" style="28" customWidth="1"/>
    <col min="14573" max="14574" width="6.5546875" style="28" customWidth="1"/>
    <col min="14575" max="14576" width="5.5546875" style="28" customWidth="1"/>
    <col min="14577" max="14577" width="6.44140625" style="28" customWidth="1"/>
    <col min="14578" max="14578" width="6.88671875" style="28" customWidth="1"/>
    <col min="14579" max="14579" width="5.5546875" style="28" customWidth="1"/>
    <col min="14580" max="14580" width="7.109375" style="28" customWidth="1"/>
    <col min="14581" max="14581" width="5.44140625" style="28" customWidth="1"/>
    <col min="14582" max="14584" width="5.5546875" style="28" customWidth="1"/>
    <col min="14585" max="14585" width="5.88671875" style="28" customWidth="1"/>
    <col min="14586" max="14586" width="6.33203125" style="28" customWidth="1"/>
    <col min="14587" max="14587" width="5.88671875" style="28" customWidth="1"/>
    <col min="14588" max="14588" width="7.109375" style="28" customWidth="1"/>
    <col min="14589" max="14589" width="6.5546875" style="28" customWidth="1"/>
    <col min="14590" max="14590" width="6.109375" style="28" customWidth="1"/>
    <col min="14591" max="14591" width="6" style="28" customWidth="1"/>
    <col min="14592" max="14592" width="9.44140625" style="28" customWidth="1"/>
    <col min="14593" max="14821" width="9.109375" style="28"/>
    <col min="14822" max="14822" width="12.44140625" style="28" customWidth="1"/>
    <col min="14823" max="14823" width="9.109375" style="28"/>
    <col min="14824" max="14826" width="6.6640625" style="28" customWidth="1"/>
    <col min="14827" max="14828" width="5.5546875" style="28" customWidth="1"/>
    <col min="14829" max="14830" width="6.5546875" style="28" customWidth="1"/>
    <col min="14831" max="14832" width="5.5546875" style="28" customWidth="1"/>
    <col min="14833" max="14833" width="6.44140625" style="28" customWidth="1"/>
    <col min="14834" max="14834" width="6.88671875" style="28" customWidth="1"/>
    <col min="14835" max="14835" width="5.5546875" style="28" customWidth="1"/>
    <col min="14836" max="14836" width="7.109375" style="28" customWidth="1"/>
    <col min="14837" max="14837" width="5.44140625" style="28" customWidth="1"/>
    <col min="14838" max="14840" width="5.5546875" style="28" customWidth="1"/>
    <col min="14841" max="14841" width="5.88671875" style="28" customWidth="1"/>
    <col min="14842" max="14842" width="6.33203125" style="28" customWidth="1"/>
    <col min="14843" max="14843" width="5.88671875" style="28" customWidth="1"/>
    <col min="14844" max="14844" width="7.109375" style="28" customWidth="1"/>
    <col min="14845" max="14845" width="6.5546875" style="28" customWidth="1"/>
    <col min="14846" max="14846" width="6.109375" style="28" customWidth="1"/>
    <col min="14847" max="14847" width="6" style="28" customWidth="1"/>
    <col min="14848" max="14848" width="9.44140625" style="28" customWidth="1"/>
    <col min="14849" max="15077" width="9.109375" style="28"/>
    <col min="15078" max="15078" width="12.44140625" style="28" customWidth="1"/>
    <col min="15079" max="15079" width="9.109375" style="28"/>
    <col min="15080" max="15082" width="6.6640625" style="28" customWidth="1"/>
    <col min="15083" max="15084" width="5.5546875" style="28" customWidth="1"/>
    <col min="15085" max="15086" width="6.5546875" style="28" customWidth="1"/>
    <col min="15087" max="15088" width="5.5546875" style="28" customWidth="1"/>
    <col min="15089" max="15089" width="6.44140625" style="28" customWidth="1"/>
    <col min="15090" max="15090" width="6.88671875" style="28" customWidth="1"/>
    <col min="15091" max="15091" width="5.5546875" style="28" customWidth="1"/>
    <col min="15092" max="15092" width="7.109375" style="28" customWidth="1"/>
    <col min="15093" max="15093" width="5.44140625" style="28" customWidth="1"/>
    <col min="15094" max="15096" width="5.5546875" style="28" customWidth="1"/>
    <col min="15097" max="15097" width="5.88671875" style="28" customWidth="1"/>
    <col min="15098" max="15098" width="6.33203125" style="28" customWidth="1"/>
    <col min="15099" max="15099" width="5.88671875" style="28" customWidth="1"/>
    <col min="15100" max="15100" width="7.109375" style="28" customWidth="1"/>
    <col min="15101" max="15101" width="6.5546875" style="28" customWidth="1"/>
    <col min="15102" max="15102" width="6.109375" style="28" customWidth="1"/>
    <col min="15103" max="15103" width="6" style="28" customWidth="1"/>
    <col min="15104" max="15104" width="9.44140625" style="28" customWidth="1"/>
    <col min="15105" max="15333" width="9.109375" style="28"/>
    <col min="15334" max="15334" width="12.44140625" style="28" customWidth="1"/>
    <col min="15335" max="15335" width="9.109375" style="28"/>
    <col min="15336" max="15338" width="6.6640625" style="28" customWidth="1"/>
    <col min="15339" max="15340" width="5.5546875" style="28" customWidth="1"/>
    <col min="15341" max="15342" width="6.5546875" style="28" customWidth="1"/>
    <col min="15343" max="15344" width="5.5546875" style="28" customWidth="1"/>
    <col min="15345" max="15345" width="6.44140625" style="28" customWidth="1"/>
    <col min="15346" max="15346" width="6.88671875" style="28" customWidth="1"/>
    <col min="15347" max="15347" width="5.5546875" style="28" customWidth="1"/>
    <col min="15348" max="15348" width="7.109375" style="28" customWidth="1"/>
    <col min="15349" max="15349" width="5.44140625" style="28" customWidth="1"/>
    <col min="15350" max="15352" width="5.5546875" style="28" customWidth="1"/>
    <col min="15353" max="15353" width="5.88671875" style="28" customWidth="1"/>
    <col min="15354" max="15354" width="6.33203125" style="28" customWidth="1"/>
    <col min="15355" max="15355" width="5.88671875" style="28" customWidth="1"/>
    <col min="15356" max="15356" width="7.109375" style="28" customWidth="1"/>
    <col min="15357" max="15357" width="6.5546875" style="28" customWidth="1"/>
    <col min="15358" max="15358" width="6.109375" style="28" customWidth="1"/>
    <col min="15359" max="15359" width="6" style="28" customWidth="1"/>
    <col min="15360" max="15360" width="9.44140625" style="28" customWidth="1"/>
    <col min="15361" max="15589" width="9.109375" style="28"/>
    <col min="15590" max="15590" width="12.44140625" style="28" customWidth="1"/>
    <col min="15591" max="15591" width="9.109375" style="28"/>
    <col min="15592" max="15594" width="6.6640625" style="28" customWidth="1"/>
    <col min="15595" max="15596" width="5.5546875" style="28" customWidth="1"/>
    <col min="15597" max="15598" width="6.5546875" style="28" customWidth="1"/>
    <col min="15599" max="15600" width="5.5546875" style="28" customWidth="1"/>
    <col min="15601" max="15601" width="6.44140625" style="28" customWidth="1"/>
    <col min="15602" max="15602" width="6.88671875" style="28" customWidth="1"/>
    <col min="15603" max="15603" width="5.5546875" style="28" customWidth="1"/>
    <col min="15604" max="15604" width="7.109375" style="28" customWidth="1"/>
    <col min="15605" max="15605" width="5.44140625" style="28" customWidth="1"/>
    <col min="15606" max="15608" width="5.5546875" style="28" customWidth="1"/>
    <col min="15609" max="15609" width="5.88671875" style="28" customWidth="1"/>
    <col min="15610" max="15610" width="6.33203125" style="28" customWidth="1"/>
    <col min="15611" max="15611" width="5.88671875" style="28" customWidth="1"/>
    <col min="15612" max="15612" width="7.109375" style="28" customWidth="1"/>
    <col min="15613" max="15613" width="6.5546875" style="28" customWidth="1"/>
    <col min="15614" max="15614" width="6.109375" style="28" customWidth="1"/>
    <col min="15615" max="15615" width="6" style="28" customWidth="1"/>
    <col min="15616" max="15616" width="9.44140625" style="28" customWidth="1"/>
    <col min="15617" max="15845" width="9.109375" style="28"/>
    <col min="15846" max="15846" width="12.44140625" style="28" customWidth="1"/>
    <col min="15847" max="15847" width="9.109375" style="28"/>
    <col min="15848" max="15850" width="6.6640625" style="28" customWidth="1"/>
    <col min="15851" max="15852" width="5.5546875" style="28" customWidth="1"/>
    <col min="15853" max="15854" width="6.5546875" style="28" customWidth="1"/>
    <col min="15855" max="15856" width="5.5546875" style="28" customWidth="1"/>
    <col min="15857" max="15857" width="6.44140625" style="28" customWidth="1"/>
    <col min="15858" max="15858" width="6.88671875" style="28" customWidth="1"/>
    <col min="15859" max="15859" width="5.5546875" style="28" customWidth="1"/>
    <col min="15860" max="15860" width="7.109375" style="28" customWidth="1"/>
    <col min="15861" max="15861" width="5.44140625" style="28" customWidth="1"/>
    <col min="15862" max="15864" width="5.5546875" style="28" customWidth="1"/>
    <col min="15865" max="15865" width="5.88671875" style="28" customWidth="1"/>
    <col min="15866" max="15866" width="6.33203125" style="28" customWidth="1"/>
    <col min="15867" max="15867" width="5.88671875" style="28" customWidth="1"/>
    <col min="15868" max="15868" width="7.109375" style="28" customWidth="1"/>
    <col min="15869" max="15869" width="6.5546875" style="28" customWidth="1"/>
    <col min="15870" max="15870" width="6.109375" style="28" customWidth="1"/>
    <col min="15871" max="15871" width="6" style="28" customWidth="1"/>
    <col min="15872" max="15872" width="9.44140625" style="28" customWidth="1"/>
    <col min="15873" max="16101" width="9.109375" style="28"/>
    <col min="16102" max="16102" width="12.44140625" style="28" customWidth="1"/>
    <col min="16103" max="16103" width="9.109375" style="28"/>
    <col min="16104" max="16106" width="6.6640625" style="28" customWidth="1"/>
    <col min="16107" max="16108" width="5.5546875" style="28" customWidth="1"/>
    <col min="16109" max="16110" width="6.5546875" style="28" customWidth="1"/>
    <col min="16111" max="16112" width="5.5546875" style="28" customWidth="1"/>
    <col min="16113" max="16113" width="6.44140625" style="28" customWidth="1"/>
    <col min="16114" max="16114" width="6.88671875" style="28" customWidth="1"/>
    <col min="16115" max="16115" width="5.5546875" style="28" customWidth="1"/>
    <col min="16116" max="16116" width="7.109375" style="28" customWidth="1"/>
    <col min="16117" max="16117" width="5.44140625" style="28" customWidth="1"/>
    <col min="16118" max="16120" width="5.5546875" style="28" customWidth="1"/>
    <col min="16121" max="16121" width="5.88671875" style="28" customWidth="1"/>
    <col min="16122" max="16122" width="6.33203125" style="28" customWidth="1"/>
    <col min="16123" max="16123" width="5.88671875" style="28" customWidth="1"/>
    <col min="16124" max="16124" width="7.109375" style="28" customWidth="1"/>
    <col min="16125" max="16125" width="6.5546875" style="28" customWidth="1"/>
    <col min="16126" max="16126" width="6.109375" style="28" customWidth="1"/>
    <col min="16127" max="16127" width="6" style="28" customWidth="1"/>
    <col min="16128" max="16128" width="9.44140625" style="28" customWidth="1"/>
    <col min="16129" max="16384" width="9.109375" style="28"/>
  </cols>
  <sheetData>
    <row r="1" spans="1:137" s="82" customFormat="1" ht="39" customHeight="1" x14ac:dyDescent="0.25">
      <c r="A1" s="571" t="s">
        <v>284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184"/>
    </row>
    <row r="2" spans="1:137" ht="12.75" customHeight="1" thickBot="1" x14ac:dyDescent="0.3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</row>
    <row r="3" spans="1:137" s="83" customFormat="1" ht="18" customHeight="1" thickBot="1" x14ac:dyDescent="0.35">
      <c r="A3" s="573" t="s">
        <v>3</v>
      </c>
      <c r="B3" s="201"/>
      <c r="C3" s="575" t="s">
        <v>123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7"/>
      <c r="AA3" s="185"/>
      <c r="AB3" s="186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</row>
    <row r="4" spans="1:137" s="84" customFormat="1" ht="21" customHeight="1" thickBot="1" x14ac:dyDescent="0.35">
      <c r="A4" s="574"/>
      <c r="B4" s="202"/>
      <c r="C4" s="187">
        <v>1</v>
      </c>
      <c r="D4" s="188">
        <v>2</v>
      </c>
      <c r="E4" s="189">
        <v>3</v>
      </c>
      <c r="F4" s="189">
        <v>4</v>
      </c>
      <c r="G4" s="189">
        <v>5</v>
      </c>
      <c r="H4" s="189">
        <v>6</v>
      </c>
      <c r="I4" s="189">
        <v>7</v>
      </c>
      <c r="J4" s="189">
        <v>8</v>
      </c>
      <c r="K4" s="189">
        <v>9</v>
      </c>
      <c r="L4" s="189">
        <v>10</v>
      </c>
      <c r="M4" s="189">
        <v>11</v>
      </c>
      <c r="N4" s="189">
        <v>12</v>
      </c>
      <c r="O4" s="189">
        <v>13</v>
      </c>
      <c r="P4" s="189">
        <v>14</v>
      </c>
      <c r="Q4" s="189">
        <v>15</v>
      </c>
      <c r="R4" s="189">
        <v>16</v>
      </c>
      <c r="S4" s="189">
        <v>17</v>
      </c>
      <c r="T4" s="189">
        <v>18</v>
      </c>
      <c r="U4" s="189">
        <v>19</v>
      </c>
      <c r="V4" s="189">
        <v>20</v>
      </c>
      <c r="W4" s="189">
        <v>21</v>
      </c>
      <c r="X4" s="189">
        <v>22</v>
      </c>
      <c r="Y4" s="189">
        <v>23</v>
      </c>
      <c r="Z4" s="190">
        <v>24</v>
      </c>
      <c r="AA4" s="162" t="s">
        <v>238</v>
      </c>
      <c r="AB4" s="19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</row>
    <row r="5" spans="1:137" ht="25.5" customHeight="1" thickBot="1" x14ac:dyDescent="0.35">
      <c r="A5" s="578" t="s">
        <v>239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80"/>
    </row>
    <row r="6" spans="1:137" ht="20.25" customHeight="1" x14ac:dyDescent="0.3">
      <c r="A6" s="581" t="s">
        <v>120</v>
      </c>
      <c r="B6" s="192" t="s">
        <v>30</v>
      </c>
      <c r="C6" s="193">
        <v>2.9860000000000002</v>
      </c>
      <c r="D6" s="161">
        <v>2.7839999999999998</v>
      </c>
      <c r="E6" s="161">
        <v>2.6110000000000002</v>
      </c>
      <c r="F6" s="161">
        <v>2.508</v>
      </c>
      <c r="G6" s="161">
        <v>2.4119999999999999</v>
      </c>
      <c r="H6" s="161">
        <v>2.4140000000000001</v>
      </c>
      <c r="I6" s="161">
        <v>2.5110000000000001</v>
      </c>
      <c r="J6" s="161">
        <v>3.052</v>
      </c>
      <c r="K6" s="161">
        <v>3.415</v>
      </c>
      <c r="L6" s="161">
        <v>3.8210000000000002</v>
      </c>
      <c r="M6" s="161">
        <v>4.133</v>
      </c>
      <c r="N6" s="161">
        <v>4.21</v>
      </c>
      <c r="O6" s="161">
        <v>4.3440000000000003</v>
      </c>
      <c r="P6" s="161">
        <v>4.5069999999999997</v>
      </c>
      <c r="Q6" s="161">
        <v>4.33</v>
      </c>
      <c r="R6" s="161">
        <v>4.4059999999999997</v>
      </c>
      <c r="S6" s="161">
        <v>4.3159999999999998</v>
      </c>
      <c r="T6" s="161">
        <v>4.319</v>
      </c>
      <c r="U6" s="161">
        <v>4.2249999999999996</v>
      </c>
      <c r="V6" s="161">
        <v>4.1790000000000003</v>
      </c>
      <c r="W6" s="161">
        <v>4.2430000000000003</v>
      </c>
      <c r="X6" s="161">
        <v>4.3579999999999997</v>
      </c>
      <c r="Y6" s="161">
        <v>3.96</v>
      </c>
      <c r="Z6" s="161">
        <v>3.4889999999999999</v>
      </c>
      <c r="AA6" s="194">
        <f>SUM(C6:Z6)</f>
        <v>87.533000000000001</v>
      </c>
    </row>
    <row r="7" spans="1:137" ht="20.25" customHeight="1" thickBot="1" x14ac:dyDescent="0.35">
      <c r="A7" s="582"/>
      <c r="B7" s="195" t="s">
        <v>240</v>
      </c>
      <c r="C7" s="196">
        <v>1.1739999999999999</v>
      </c>
      <c r="D7" s="163">
        <v>1.1879999999999999</v>
      </c>
      <c r="E7" s="163">
        <v>1.165</v>
      </c>
      <c r="F7" s="163">
        <v>1.1679999999999999</v>
      </c>
      <c r="G7" s="163">
        <v>1.145</v>
      </c>
      <c r="H7" s="163">
        <v>1.143</v>
      </c>
      <c r="I7" s="163">
        <v>1.169</v>
      </c>
      <c r="J7" s="163">
        <v>1.3440000000000001</v>
      </c>
      <c r="K7" s="163">
        <v>1.4510000000000001</v>
      </c>
      <c r="L7" s="163">
        <v>1.478</v>
      </c>
      <c r="M7" s="163">
        <v>1.494</v>
      </c>
      <c r="N7" s="163">
        <v>1.637</v>
      </c>
      <c r="O7" s="163">
        <v>1.534</v>
      </c>
      <c r="P7" s="163">
        <v>1.718</v>
      </c>
      <c r="Q7" s="163">
        <v>1.4770000000000001</v>
      </c>
      <c r="R7" s="163">
        <v>1.3680000000000001</v>
      </c>
      <c r="S7" s="163">
        <v>1.2909999999999999</v>
      </c>
      <c r="T7" s="163">
        <v>1.274</v>
      </c>
      <c r="U7" s="163">
        <v>1.254</v>
      </c>
      <c r="V7" s="163">
        <v>1.159</v>
      </c>
      <c r="W7" s="163">
        <v>1.133</v>
      </c>
      <c r="X7" s="163">
        <v>1.167</v>
      </c>
      <c r="Y7" s="163">
        <v>1.2250000000000001</v>
      </c>
      <c r="Z7" s="163">
        <v>1.0449999999999999</v>
      </c>
      <c r="AA7" s="197">
        <f>SUM(C7:Z7)</f>
        <v>31.201000000000001</v>
      </c>
    </row>
    <row r="8" spans="1:137" ht="20.25" customHeight="1" x14ac:dyDescent="0.3">
      <c r="A8" s="570" t="s">
        <v>121</v>
      </c>
      <c r="B8" s="210" t="s">
        <v>30</v>
      </c>
      <c r="C8" s="215">
        <v>7.359</v>
      </c>
      <c r="D8" s="215">
        <v>6.899</v>
      </c>
      <c r="E8" s="215">
        <v>6.5289999999999999</v>
      </c>
      <c r="F8" s="215">
        <v>6.43</v>
      </c>
      <c r="G8" s="215">
        <v>6.27</v>
      </c>
      <c r="H8" s="215">
        <v>6.3</v>
      </c>
      <c r="I8" s="215">
        <v>6.88</v>
      </c>
      <c r="J8" s="215">
        <v>8.1969999999999992</v>
      </c>
      <c r="K8" s="215">
        <v>9.3849999999999998</v>
      </c>
      <c r="L8" s="215">
        <v>10.147</v>
      </c>
      <c r="M8" s="215">
        <v>10.798999999999999</v>
      </c>
      <c r="N8" s="215">
        <v>10.667999999999999</v>
      </c>
      <c r="O8" s="215">
        <v>10.872999999999999</v>
      </c>
      <c r="P8" s="215">
        <v>10.663</v>
      </c>
      <c r="Q8" s="215">
        <v>10.61</v>
      </c>
      <c r="R8" s="215">
        <v>10.473000000000001</v>
      </c>
      <c r="S8" s="215">
        <v>10.282</v>
      </c>
      <c r="T8" s="215">
        <v>10.018000000000001</v>
      </c>
      <c r="U8" s="215">
        <v>9.6050000000000004</v>
      </c>
      <c r="V8" s="215">
        <v>9.3130000000000006</v>
      </c>
      <c r="W8" s="215">
        <v>9.18</v>
      </c>
      <c r="X8" s="215">
        <v>9.27</v>
      </c>
      <c r="Y8" s="215">
        <v>8.7590000000000003</v>
      </c>
      <c r="Z8" s="215">
        <v>8.1289999999999996</v>
      </c>
      <c r="AA8" s="213">
        <f t="shared" ref="AA8:AA11" si="0">SUM(C8:Z8)</f>
        <v>213.03800000000004</v>
      </c>
    </row>
    <row r="9" spans="1:137" ht="20.25" customHeight="1" thickBot="1" x14ac:dyDescent="0.35">
      <c r="A9" s="570"/>
      <c r="B9" s="211" t="s">
        <v>240</v>
      </c>
      <c r="C9" s="216">
        <v>1.8740000000000001</v>
      </c>
      <c r="D9" s="216">
        <v>1.883</v>
      </c>
      <c r="E9" s="216">
        <v>1.8720000000000001</v>
      </c>
      <c r="F9" s="216">
        <v>1.8620000000000001</v>
      </c>
      <c r="G9" s="216">
        <v>1.8340000000000001</v>
      </c>
      <c r="H9" s="216">
        <v>1.7989999999999999</v>
      </c>
      <c r="I9" s="216">
        <v>1.825</v>
      </c>
      <c r="J9" s="216">
        <v>1.923</v>
      </c>
      <c r="K9" s="216">
        <v>2.0710000000000002</v>
      </c>
      <c r="L9" s="216">
        <v>2.1869999999999998</v>
      </c>
      <c r="M9" s="216">
        <v>2.3159999999999998</v>
      </c>
      <c r="N9" s="216">
        <v>2.2490000000000001</v>
      </c>
      <c r="O9" s="216">
        <v>2.3879999999999999</v>
      </c>
      <c r="P9" s="216">
        <v>2.3330000000000002</v>
      </c>
      <c r="Q9" s="216">
        <v>2.3330000000000002</v>
      </c>
      <c r="R9" s="216">
        <v>2.1850000000000001</v>
      </c>
      <c r="S9" s="216">
        <v>2.1269999999999998</v>
      </c>
      <c r="T9" s="216">
        <v>2.0699999999999998</v>
      </c>
      <c r="U9" s="216">
        <v>1.974</v>
      </c>
      <c r="V9" s="216">
        <v>1.94</v>
      </c>
      <c r="W9" s="216">
        <v>1.756</v>
      </c>
      <c r="X9" s="216">
        <v>1.74</v>
      </c>
      <c r="Y9" s="216">
        <v>1.7849999999999999</v>
      </c>
      <c r="Z9" s="216">
        <v>1.7290000000000001</v>
      </c>
      <c r="AA9" s="214">
        <f t="shared" si="0"/>
        <v>48.054999999999993</v>
      </c>
    </row>
    <row r="10" spans="1:137" ht="20.25" customHeight="1" x14ac:dyDescent="0.3">
      <c r="A10" s="568" t="s">
        <v>122</v>
      </c>
      <c r="B10" s="192" t="s">
        <v>30</v>
      </c>
      <c r="C10" s="161">
        <v>3.15</v>
      </c>
      <c r="D10" s="161">
        <v>0.94699999999999995</v>
      </c>
      <c r="E10" s="161">
        <v>2.851</v>
      </c>
      <c r="F10" s="161">
        <v>1.663</v>
      </c>
      <c r="G10" s="161">
        <v>1.9730000000000001</v>
      </c>
      <c r="H10" s="161">
        <v>2.516</v>
      </c>
      <c r="I10" s="161">
        <v>0.76</v>
      </c>
      <c r="J10" s="161">
        <v>2.93</v>
      </c>
      <c r="K10" s="161">
        <v>1.1020000000000001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161">
        <v>2.9089999999999998</v>
      </c>
      <c r="Y10" s="161">
        <v>2.3690000000000002</v>
      </c>
      <c r="Z10" s="161">
        <v>1.004</v>
      </c>
      <c r="AA10" s="194">
        <f t="shared" si="0"/>
        <v>24.173999999999999</v>
      </c>
    </row>
    <row r="11" spans="1:137" ht="16.2" thickBot="1" x14ac:dyDescent="0.35">
      <c r="A11" s="569"/>
      <c r="B11" s="212" t="s">
        <v>240</v>
      </c>
      <c r="C11" s="163">
        <v>1.982</v>
      </c>
      <c r="D11" s="163">
        <v>0.79800000000000004</v>
      </c>
      <c r="E11" s="163">
        <v>1.7689999999999999</v>
      </c>
      <c r="F11" s="163">
        <v>1.0069999999999999</v>
      </c>
      <c r="G11" s="163">
        <v>1.657</v>
      </c>
      <c r="H11" s="163">
        <v>1.5580000000000001</v>
      </c>
      <c r="I11" s="163">
        <v>0.67400000000000004</v>
      </c>
      <c r="J11" s="163">
        <v>1.7210000000000001</v>
      </c>
      <c r="K11" s="163">
        <v>0.65300000000000002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3">
        <v>2.3239999999999998</v>
      </c>
      <c r="Y11" s="163">
        <v>1.7350000000000001</v>
      </c>
      <c r="Z11" s="163">
        <v>1.012</v>
      </c>
      <c r="AA11" s="197">
        <f t="shared" si="0"/>
        <v>16.89</v>
      </c>
    </row>
    <row r="12" spans="1:137" ht="19.5" customHeight="1" x14ac:dyDescent="0.3">
      <c r="A12" s="199"/>
      <c r="B12" s="200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</row>
    <row r="13" spans="1:137" ht="19.5" customHeight="1" x14ac:dyDescent="0.3">
      <c r="D13" s="168"/>
      <c r="E13" s="168"/>
      <c r="F13" s="168"/>
      <c r="G13" s="168"/>
      <c r="H13" s="168"/>
      <c r="I13" s="168"/>
      <c r="J13" s="168"/>
      <c r="K13" s="168"/>
      <c r="P13" s="165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137" ht="19.5" customHeight="1" x14ac:dyDescent="0.3">
      <c r="D14" s="165"/>
      <c r="E14" s="165"/>
      <c r="F14" s="165"/>
      <c r="G14" s="165"/>
      <c r="H14" s="165"/>
      <c r="J14" s="165"/>
      <c r="K14" s="165"/>
      <c r="M14" s="165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137" ht="19.5" customHeight="1" x14ac:dyDescent="0.3"/>
    <row r="16" spans="1:137" ht="19.5" customHeight="1" x14ac:dyDescent="0.3"/>
    <row r="17" spans="1:28" ht="19.5" customHeight="1" x14ac:dyDescent="0.3"/>
    <row r="18" spans="1:28" ht="19.5" customHeight="1" x14ac:dyDescent="0.3"/>
    <row r="19" spans="1:28" ht="19.5" customHeight="1" x14ac:dyDescent="0.3"/>
    <row r="20" spans="1:28" ht="19.5" customHeight="1" x14ac:dyDescent="0.3"/>
    <row r="21" spans="1:28" ht="19.5" customHeight="1" x14ac:dyDescent="0.3"/>
    <row r="22" spans="1:28" ht="19.5" customHeight="1" x14ac:dyDescent="0.3"/>
    <row r="23" spans="1:28" ht="19.5" customHeight="1" x14ac:dyDescent="0.3"/>
    <row r="24" spans="1:28" ht="19.5" customHeight="1" x14ac:dyDescent="0.3"/>
    <row r="25" spans="1:28" ht="19.5" customHeight="1" x14ac:dyDescent="0.3"/>
    <row r="26" spans="1:28" ht="19.5" customHeight="1" x14ac:dyDescent="0.3"/>
    <row r="27" spans="1:28" ht="19.5" customHeight="1" x14ac:dyDescent="0.3"/>
    <row r="28" spans="1:28" ht="19.5" customHeight="1" x14ac:dyDescent="0.3"/>
    <row r="29" spans="1:28" ht="19.5" customHeight="1" x14ac:dyDescent="0.3"/>
    <row r="30" spans="1:28" ht="19.5" customHeight="1" x14ac:dyDescent="0.3"/>
    <row r="32" spans="1:28" s="20" customFormat="1" ht="17.25" customHeight="1" x14ac:dyDescent="0.3">
      <c r="A32" s="184"/>
      <c r="B32" s="18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33" spans="1:28" s="20" customFormat="1" ht="17.25" customHeight="1" x14ac:dyDescent="0.3">
      <c r="A33" s="184"/>
      <c r="B33" s="18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1:28" s="20" customFormat="1" ht="17.25" customHeight="1" x14ac:dyDescent="0.3">
      <c r="A34" s="184"/>
      <c r="B34" s="18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:28" s="20" customFormat="1" ht="17.25" customHeight="1" x14ac:dyDescent="0.3">
      <c r="A35" s="184"/>
      <c r="B35" s="18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1:28" s="20" customFormat="1" ht="17.25" customHeight="1" x14ac:dyDescent="0.3">
      <c r="A36" s="184"/>
      <c r="B36" s="18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:28" s="20" customFormat="1" ht="17.25" customHeight="1" x14ac:dyDescent="0.3">
      <c r="A37" s="184"/>
      <c r="B37" s="18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1:28" s="20" customFormat="1" ht="17.25" customHeight="1" x14ac:dyDescent="0.3">
      <c r="A38" s="184"/>
      <c r="B38" s="18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:28" s="20" customFormat="1" ht="17.25" customHeight="1" x14ac:dyDescent="0.3">
      <c r="A39" s="184"/>
      <c r="B39" s="18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:28" s="20" customFormat="1" ht="17.25" customHeight="1" x14ac:dyDescent="0.3">
      <c r="A40" s="184"/>
      <c r="B40" s="18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</row>
    <row r="41" spans="1:28" s="20" customFormat="1" ht="17.25" customHeight="1" x14ac:dyDescent="0.3">
      <c r="A41" s="184"/>
      <c r="B41" s="18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1:28" s="20" customFormat="1" ht="17.25" customHeight="1" x14ac:dyDescent="0.3">
      <c r="A42" s="184"/>
      <c r="B42" s="18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:28" s="20" customFormat="1" ht="17.25" customHeight="1" x14ac:dyDescent="0.3">
      <c r="A43" s="184"/>
      <c r="B43" s="18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1:28" s="20" customFormat="1" ht="31.5" customHeight="1" x14ac:dyDescent="0.3">
      <c r="A44" s="184"/>
      <c r="B44" s="18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</row>
  </sheetData>
  <mergeCells count="8">
    <mergeCell ref="A10:A11"/>
    <mergeCell ref="A8:A9"/>
    <mergeCell ref="A1:AA1"/>
    <mergeCell ref="A2:AA2"/>
    <mergeCell ref="A3:A4"/>
    <mergeCell ref="C3:Z3"/>
    <mergeCell ref="A5:AA5"/>
    <mergeCell ref="A6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>
      <selection activeCell="H11" sqref="H11"/>
    </sheetView>
  </sheetViews>
  <sheetFormatPr defaultRowHeight="14.4" x14ac:dyDescent="0.3"/>
  <cols>
    <col min="1" max="1" width="9.109375" style="1"/>
    <col min="3" max="3" width="29.109375" customWidth="1"/>
    <col min="4" max="9" width="17.33203125" customWidth="1"/>
  </cols>
  <sheetData>
    <row r="1" spans="2:1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3">
      <c r="B2" s="2"/>
      <c r="C2" s="2"/>
      <c r="D2" s="2"/>
      <c r="E2" s="2"/>
      <c r="F2" s="2"/>
      <c r="G2" s="2"/>
      <c r="H2" s="4" t="s">
        <v>125</v>
      </c>
      <c r="I2" s="2"/>
      <c r="J2" s="2"/>
      <c r="K2" s="2"/>
    </row>
    <row r="3" spans="2:1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x14ac:dyDescent="0.3">
      <c r="B4" s="2"/>
      <c r="C4" s="2"/>
      <c r="D4" s="2"/>
      <c r="E4" s="2"/>
      <c r="F4" s="583"/>
      <c r="G4" s="583"/>
      <c r="H4" s="583"/>
      <c r="I4" s="583"/>
      <c r="J4" s="583"/>
      <c r="K4" s="2"/>
    </row>
    <row r="5" spans="2:11" x14ac:dyDescent="0.3">
      <c r="B5" s="4"/>
      <c r="C5" s="4"/>
      <c r="D5" s="4"/>
      <c r="E5" s="4"/>
      <c r="F5" s="4"/>
      <c r="G5" s="4"/>
      <c r="H5" s="4"/>
      <c r="I5" s="4"/>
      <c r="J5" s="2"/>
      <c r="K5" s="2"/>
    </row>
    <row r="6" spans="2:11" ht="18" x14ac:dyDescent="0.35">
      <c r="B6" s="6" t="s">
        <v>285</v>
      </c>
      <c r="C6" s="6"/>
      <c r="D6" s="6"/>
      <c r="E6" s="6"/>
      <c r="F6" s="6"/>
      <c r="G6" s="6"/>
      <c r="H6" s="6"/>
      <c r="I6" s="4"/>
      <c r="J6" s="2"/>
      <c r="K6" s="2"/>
    </row>
    <row r="7" spans="2:11" x14ac:dyDescent="0.3">
      <c r="B7" s="4"/>
      <c r="C7" s="4"/>
      <c r="D7" s="4"/>
      <c r="E7" s="4"/>
      <c r="F7" s="4"/>
      <c r="G7" s="4"/>
      <c r="H7" s="4"/>
      <c r="I7" s="4"/>
      <c r="J7" s="2"/>
      <c r="K7" s="2"/>
    </row>
    <row r="8" spans="2:11" ht="15.6" x14ac:dyDescent="0.3">
      <c r="B8" s="3"/>
      <c r="C8" s="3"/>
      <c r="D8" s="3"/>
      <c r="E8" s="3"/>
      <c r="F8" s="3"/>
      <c r="G8" s="3"/>
      <c r="H8" s="3"/>
      <c r="I8" s="3"/>
      <c r="J8" s="2"/>
      <c r="K8" s="2"/>
    </row>
    <row r="9" spans="2:11" ht="15.6" x14ac:dyDescent="0.3">
      <c r="B9" s="584" t="s">
        <v>126</v>
      </c>
      <c r="C9" s="7"/>
      <c r="D9" s="90"/>
      <c r="E9" s="95"/>
      <c r="F9" s="588" t="s">
        <v>243</v>
      </c>
      <c r="G9" s="589"/>
      <c r="H9" s="589"/>
      <c r="I9" s="590"/>
      <c r="J9" s="2"/>
      <c r="K9" s="2"/>
    </row>
    <row r="10" spans="2:11" s="24" customFormat="1" ht="15.6" x14ac:dyDescent="0.3">
      <c r="B10" s="585"/>
      <c r="C10" s="89"/>
      <c r="D10" s="92"/>
      <c r="E10" s="96"/>
      <c r="F10" s="91"/>
      <c r="G10" s="588" t="s">
        <v>299</v>
      </c>
      <c r="H10" s="589"/>
      <c r="I10" s="590"/>
      <c r="J10" s="28"/>
      <c r="K10" s="28"/>
    </row>
    <row r="11" spans="2:11" ht="15.6" x14ac:dyDescent="0.3">
      <c r="B11" s="586"/>
      <c r="C11" s="8"/>
      <c r="D11" s="93" t="s">
        <v>241</v>
      </c>
      <c r="E11" s="97" t="s">
        <v>242</v>
      </c>
      <c r="F11" s="94" t="s">
        <v>127</v>
      </c>
      <c r="G11" s="98" t="s">
        <v>115</v>
      </c>
      <c r="H11" s="25" t="s">
        <v>116</v>
      </c>
      <c r="I11" s="25" t="s">
        <v>117</v>
      </c>
      <c r="J11" s="2"/>
      <c r="K11" s="2"/>
    </row>
    <row r="12" spans="2:11" ht="15.6" x14ac:dyDescent="0.3">
      <c r="B12" s="10"/>
      <c r="C12" s="8" t="s">
        <v>246</v>
      </c>
      <c r="D12" s="9"/>
      <c r="E12" s="25"/>
      <c r="F12" s="25" t="s">
        <v>150</v>
      </c>
      <c r="G12" s="9"/>
      <c r="H12" s="9"/>
      <c r="I12" s="9"/>
      <c r="J12" s="2"/>
      <c r="K12" s="2"/>
    </row>
    <row r="13" spans="2:11" ht="15.6" x14ac:dyDescent="0.3">
      <c r="B13" s="10"/>
      <c r="C13" s="85" t="s">
        <v>244</v>
      </c>
      <c r="D13" s="9"/>
      <c r="E13" s="9"/>
      <c r="F13" s="9"/>
      <c r="G13" s="9"/>
      <c r="H13" s="9"/>
      <c r="I13" s="9"/>
      <c r="J13" s="2"/>
      <c r="K13" s="2"/>
    </row>
    <row r="14" spans="2:11" ht="15.6" x14ac:dyDescent="0.3">
      <c r="B14" s="10"/>
      <c r="C14" s="87" t="s">
        <v>245</v>
      </c>
      <c r="D14" s="9"/>
      <c r="E14" s="9"/>
      <c r="F14" s="9" t="s">
        <v>150</v>
      </c>
      <c r="G14" s="9"/>
      <c r="H14" s="9"/>
      <c r="I14" s="9"/>
      <c r="J14" s="2"/>
      <c r="K14" s="2"/>
    </row>
    <row r="15" spans="2:11" s="24" customFormat="1" ht="15.6" x14ac:dyDescent="0.3">
      <c r="B15" s="86"/>
      <c r="C15" s="88" t="s">
        <v>247</v>
      </c>
      <c r="D15" s="26"/>
      <c r="E15" s="9"/>
      <c r="F15" s="9"/>
      <c r="G15" s="9"/>
      <c r="H15" s="9"/>
      <c r="I15" s="9"/>
      <c r="J15" s="28"/>
      <c r="K15" s="28"/>
    </row>
    <row r="16" spans="2:11" ht="15.6" x14ac:dyDescent="0.3">
      <c r="B16" s="3"/>
      <c r="C16" s="3"/>
      <c r="D16" s="3"/>
      <c r="E16" s="3"/>
      <c r="F16" s="3"/>
      <c r="G16" s="3"/>
      <c r="H16" s="3"/>
      <c r="I16" s="3"/>
      <c r="J16" s="2"/>
      <c r="K16" s="2"/>
    </row>
    <row r="17" spans="2:11" ht="15.6" x14ac:dyDescent="0.3">
      <c r="B17" s="3"/>
      <c r="C17" s="3"/>
      <c r="D17" s="3"/>
      <c r="E17" s="3"/>
      <c r="F17" s="3"/>
      <c r="G17" s="3"/>
      <c r="H17" s="3"/>
      <c r="I17" s="3"/>
      <c r="J17" s="2"/>
      <c r="K17" s="2"/>
    </row>
    <row r="18" spans="2:11" ht="15.6" x14ac:dyDescent="0.3">
      <c r="B18" s="3"/>
      <c r="C18" s="3"/>
      <c r="D18" s="3"/>
      <c r="E18" s="3"/>
      <c r="F18" s="5"/>
      <c r="G18" s="3"/>
      <c r="H18" s="3"/>
      <c r="I18" s="3"/>
      <c r="J18" s="3"/>
      <c r="K18" s="3"/>
    </row>
    <row r="19" spans="2:11" ht="15.6" x14ac:dyDescent="0.3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.6" x14ac:dyDescent="0.3">
      <c r="B20" s="3"/>
      <c r="C20" s="3"/>
      <c r="D20" s="3"/>
      <c r="E20" s="3"/>
      <c r="F20" s="587"/>
      <c r="G20" s="587"/>
      <c r="H20" s="3"/>
      <c r="I20" s="3"/>
      <c r="J20" s="3"/>
      <c r="K20" s="3"/>
    </row>
    <row r="21" spans="2:11" ht="15.6" x14ac:dyDescent="0.3">
      <c r="B21" s="3"/>
      <c r="C21" s="3"/>
      <c r="D21" s="3"/>
      <c r="E21" s="3"/>
      <c r="F21" s="3"/>
      <c r="G21" s="3"/>
      <c r="H21" s="3"/>
      <c r="I21" s="3"/>
      <c r="J21" s="2"/>
      <c r="K21" s="2"/>
    </row>
  </sheetData>
  <mergeCells count="5">
    <mergeCell ref="F4:J4"/>
    <mergeCell ref="B9:B11"/>
    <mergeCell ref="F20:G20"/>
    <mergeCell ref="F9:I9"/>
    <mergeCell ref="G10:I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66"/>
  <sheetViews>
    <sheetView tabSelected="1" topLeftCell="A73" workbookViewId="0">
      <selection activeCell="B99" sqref="B99:B100"/>
    </sheetView>
  </sheetViews>
  <sheetFormatPr defaultRowHeight="12" customHeight="1" x14ac:dyDescent="0.3"/>
  <cols>
    <col min="1" max="1" width="7.109375" style="164" customWidth="1"/>
    <col min="2" max="2" width="33.6640625" style="485" customWidth="1"/>
    <col min="3" max="3" width="8" style="481" customWidth="1"/>
    <col min="4" max="4" width="9.6640625" style="164" customWidth="1"/>
    <col min="5" max="5" width="11.44140625" style="484" customWidth="1"/>
    <col min="6" max="29" width="8.44140625" style="483" customWidth="1"/>
    <col min="30" max="226" width="9.109375" style="156"/>
    <col min="227" max="227" width="4.44140625" style="156" customWidth="1"/>
    <col min="228" max="228" width="11.33203125" style="156" customWidth="1"/>
    <col min="229" max="229" width="7.6640625" style="156" customWidth="1"/>
    <col min="230" max="230" width="12.5546875" style="156" customWidth="1"/>
    <col min="231" max="253" width="9.109375" style="156"/>
    <col min="254" max="254" width="9.6640625" style="156" customWidth="1"/>
    <col min="255" max="255" width="12.109375" style="156" customWidth="1"/>
    <col min="256" max="482" width="9.109375" style="156"/>
    <col min="483" max="483" width="4.44140625" style="156" customWidth="1"/>
    <col min="484" max="484" width="11.33203125" style="156" customWidth="1"/>
    <col min="485" max="485" width="7.6640625" style="156" customWidth="1"/>
    <col min="486" max="486" width="12.5546875" style="156" customWidth="1"/>
    <col min="487" max="509" width="9.109375" style="156"/>
    <col min="510" max="510" width="9.6640625" style="156" customWidth="1"/>
    <col min="511" max="511" width="12.109375" style="156" customWidth="1"/>
    <col min="512" max="738" width="9.109375" style="156"/>
    <col min="739" max="739" width="4.44140625" style="156" customWidth="1"/>
    <col min="740" max="740" width="11.33203125" style="156" customWidth="1"/>
    <col min="741" max="741" width="7.6640625" style="156" customWidth="1"/>
    <col min="742" max="742" width="12.5546875" style="156" customWidth="1"/>
    <col min="743" max="765" width="9.109375" style="156"/>
    <col min="766" max="766" width="9.6640625" style="156" customWidth="1"/>
    <col min="767" max="767" width="12.109375" style="156" customWidth="1"/>
    <col min="768" max="994" width="9.109375" style="156"/>
    <col min="995" max="995" width="4.44140625" style="156" customWidth="1"/>
    <col min="996" max="996" width="11.33203125" style="156" customWidth="1"/>
    <col min="997" max="997" width="7.6640625" style="156" customWidth="1"/>
    <col min="998" max="998" width="12.5546875" style="156" customWidth="1"/>
    <col min="999" max="1021" width="9.109375" style="156"/>
    <col min="1022" max="1022" width="9.6640625" style="156" customWidth="1"/>
    <col min="1023" max="1023" width="12.109375" style="156" customWidth="1"/>
    <col min="1024" max="1250" width="9.109375" style="156"/>
    <col min="1251" max="1251" width="4.44140625" style="156" customWidth="1"/>
    <col min="1252" max="1252" width="11.33203125" style="156" customWidth="1"/>
    <col min="1253" max="1253" width="7.6640625" style="156" customWidth="1"/>
    <col min="1254" max="1254" width="12.5546875" style="156" customWidth="1"/>
    <col min="1255" max="1277" width="9.109375" style="156"/>
    <col min="1278" max="1278" width="9.6640625" style="156" customWidth="1"/>
    <col min="1279" max="1279" width="12.109375" style="156" customWidth="1"/>
    <col min="1280" max="1506" width="9.109375" style="156"/>
    <col min="1507" max="1507" width="4.44140625" style="156" customWidth="1"/>
    <col min="1508" max="1508" width="11.33203125" style="156" customWidth="1"/>
    <col min="1509" max="1509" width="7.6640625" style="156" customWidth="1"/>
    <col min="1510" max="1510" width="12.5546875" style="156" customWidth="1"/>
    <col min="1511" max="1533" width="9.109375" style="156"/>
    <col min="1534" max="1534" width="9.6640625" style="156" customWidth="1"/>
    <col min="1535" max="1535" width="12.109375" style="156" customWidth="1"/>
    <col min="1536" max="1762" width="9.109375" style="156"/>
    <col min="1763" max="1763" width="4.44140625" style="156" customWidth="1"/>
    <col min="1764" max="1764" width="11.33203125" style="156" customWidth="1"/>
    <col min="1765" max="1765" width="7.6640625" style="156" customWidth="1"/>
    <col min="1766" max="1766" width="12.5546875" style="156" customWidth="1"/>
    <col min="1767" max="1789" width="9.109375" style="156"/>
    <col min="1790" max="1790" width="9.6640625" style="156" customWidth="1"/>
    <col min="1791" max="1791" width="12.109375" style="156" customWidth="1"/>
    <col min="1792" max="2018" width="9.109375" style="156"/>
    <col min="2019" max="2019" width="4.44140625" style="156" customWidth="1"/>
    <col min="2020" max="2020" width="11.33203125" style="156" customWidth="1"/>
    <col min="2021" max="2021" width="7.6640625" style="156" customWidth="1"/>
    <col min="2022" max="2022" width="12.5546875" style="156" customWidth="1"/>
    <col min="2023" max="2045" width="9.109375" style="156"/>
    <col min="2046" max="2046" width="9.6640625" style="156" customWidth="1"/>
    <col min="2047" max="2047" width="12.109375" style="156" customWidth="1"/>
    <col min="2048" max="2274" width="9.109375" style="156"/>
    <col min="2275" max="2275" width="4.44140625" style="156" customWidth="1"/>
    <col min="2276" max="2276" width="11.33203125" style="156" customWidth="1"/>
    <col min="2277" max="2277" width="7.6640625" style="156" customWidth="1"/>
    <col min="2278" max="2278" width="12.5546875" style="156" customWidth="1"/>
    <col min="2279" max="2301" width="9.109375" style="156"/>
    <col min="2302" max="2302" width="9.6640625" style="156" customWidth="1"/>
    <col min="2303" max="2303" width="12.109375" style="156" customWidth="1"/>
    <col min="2304" max="2530" width="9.109375" style="156"/>
    <col min="2531" max="2531" width="4.44140625" style="156" customWidth="1"/>
    <col min="2532" max="2532" width="11.33203125" style="156" customWidth="1"/>
    <col min="2533" max="2533" width="7.6640625" style="156" customWidth="1"/>
    <col min="2534" max="2534" width="12.5546875" style="156" customWidth="1"/>
    <col min="2535" max="2557" width="9.109375" style="156"/>
    <col min="2558" max="2558" width="9.6640625" style="156" customWidth="1"/>
    <col min="2559" max="2559" width="12.109375" style="156" customWidth="1"/>
    <col min="2560" max="2786" width="9.109375" style="156"/>
    <col min="2787" max="2787" width="4.44140625" style="156" customWidth="1"/>
    <col min="2788" max="2788" width="11.33203125" style="156" customWidth="1"/>
    <col min="2789" max="2789" width="7.6640625" style="156" customWidth="1"/>
    <col min="2790" max="2790" width="12.5546875" style="156" customWidth="1"/>
    <col min="2791" max="2813" width="9.109375" style="156"/>
    <col min="2814" max="2814" width="9.6640625" style="156" customWidth="1"/>
    <col min="2815" max="2815" width="12.109375" style="156" customWidth="1"/>
    <col min="2816" max="3042" width="9.109375" style="156"/>
    <col min="3043" max="3043" width="4.44140625" style="156" customWidth="1"/>
    <col min="3044" max="3044" width="11.33203125" style="156" customWidth="1"/>
    <col min="3045" max="3045" width="7.6640625" style="156" customWidth="1"/>
    <col min="3046" max="3046" width="12.5546875" style="156" customWidth="1"/>
    <col min="3047" max="3069" width="9.109375" style="156"/>
    <col min="3070" max="3070" width="9.6640625" style="156" customWidth="1"/>
    <col min="3071" max="3071" width="12.109375" style="156" customWidth="1"/>
    <col min="3072" max="3298" width="9.109375" style="156"/>
    <col min="3299" max="3299" width="4.44140625" style="156" customWidth="1"/>
    <col min="3300" max="3300" width="11.33203125" style="156" customWidth="1"/>
    <col min="3301" max="3301" width="7.6640625" style="156" customWidth="1"/>
    <col min="3302" max="3302" width="12.5546875" style="156" customWidth="1"/>
    <col min="3303" max="3325" width="9.109375" style="156"/>
    <col min="3326" max="3326" width="9.6640625" style="156" customWidth="1"/>
    <col min="3327" max="3327" width="12.109375" style="156" customWidth="1"/>
    <col min="3328" max="3554" width="9.109375" style="156"/>
    <col min="3555" max="3555" width="4.44140625" style="156" customWidth="1"/>
    <col min="3556" max="3556" width="11.33203125" style="156" customWidth="1"/>
    <col min="3557" max="3557" width="7.6640625" style="156" customWidth="1"/>
    <col min="3558" max="3558" width="12.5546875" style="156" customWidth="1"/>
    <col min="3559" max="3581" width="9.109375" style="156"/>
    <col min="3582" max="3582" width="9.6640625" style="156" customWidth="1"/>
    <col min="3583" max="3583" width="12.109375" style="156" customWidth="1"/>
    <col min="3584" max="3810" width="9.109375" style="156"/>
    <col min="3811" max="3811" width="4.44140625" style="156" customWidth="1"/>
    <col min="3812" max="3812" width="11.33203125" style="156" customWidth="1"/>
    <col min="3813" max="3813" width="7.6640625" style="156" customWidth="1"/>
    <col min="3814" max="3814" width="12.5546875" style="156" customWidth="1"/>
    <col min="3815" max="3837" width="9.109375" style="156"/>
    <col min="3838" max="3838" width="9.6640625" style="156" customWidth="1"/>
    <col min="3839" max="3839" width="12.109375" style="156" customWidth="1"/>
    <col min="3840" max="4066" width="9.109375" style="156"/>
    <col min="4067" max="4067" width="4.44140625" style="156" customWidth="1"/>
    <col min="4068" max="4068" width="11.33203125" style="156" customWidth="1"/>
    <col min="4069" max="4069" width="7.6640625" style="156" customWidth="1"/>
    <col min="4070" max="4070" width="12.5546875" style="156" customWidth="1"/>
    <col min="4071" max="4093" width="9.109375" style="156"/>
    <col min="4094" max="4094" width="9.6640625" style="156" customWidth="1"/>
    <col min="4095" max="4095" width="12.109375" style="156" customWidth="1"/>
    <col min="4096" max="4322" width="9.109375" style="156"/>
    <col min="4323" max="4323" width="4.44140625" style="156" customWidth="1"/>
    <col min="4324" max="4324" width="11.33203125" style="156" customWidth="1"/>
    <col min="4325" max="4325" width="7.6640625" style="156" customWidth="1"/>
    <col min="4326" max="4326" width="12.5546875" style="156" customWidth="1"/>
    <col min="4327" max="4349" width="9.109375" style="156"/>
    <col min="4350" max="4350" width="9.6640625" style="156" customWidth="1"/>
    <col min="4351" max="4351" width="12.109375" style="156" customWidth="1"/>
    <col min="4352" max="4578" width="9.109375" style="156"/>
    <col min="4579" max="4579" width="4.44140625" style="156" customWidth="1"/>
    <col min="4580" max="4580" width="11.33203125" style="156" customWidth="1"/>
    <col min="4581" max="4581" width="7.6640625" style="156" customWidth="1"/>
    <col min="4582" max="4582" width="12.5546875" style="156" customWidth="1"/>
    <col min="4583" max="4605" width="9.109375" style="156"/>
    <col min="4606" max="4606" width="9.6640625" style="156" customWidth="1"/>
    <col min="4607" max="4607" width="12.109375" style="156" customWidth="1"/>
    <col min="4608" max="4834" width="9.109375" style="156"/>
    <col min="4835" max="4835" width="4.44140625" style="156" customWidth="1"/>
    <col min="4836" max="4836" width="11.33203125" style="156" customWidth="1"/>
    <col min="4837" max="4837" width="7.6640625" style="156" customWidth="1"/>
    <col min="4838" max="4838" width="12.5546875" style="156" customWidth="1"/>
    <col min="4839" max="4861" width="9.109375" style="156"/>
    <col min="4862" max="4862" width="9.6640625" style="156" customWidth="1"/>
    <col min="4863" max="4863" width="12.109375" style="156" customWidth="1"/>
    <col min="4864" max="5090" width="9.109375" style="156"/>
    <col min="5091" max="5091" width="4.44140625" style="156" customWidth="1"/>
    <col min="5092" max="5092" width="11.33203125" style="156" customWidth="1"/>
    <col min="5093" max="5093" width="7.6640625" style="156" customWidth="1"/>
    <col min="5094" max="5094" width="12.5546875" style="156" customWidth="1"/>
    <col min="5095" max="5117" width="9.109375" style="156"/>
    <col min="5118" max="5118" width="9.6640625" style="156" customWidth="1"/>
    <col min="5119" max="5119" width="12.109375" style="156" customWidth="1"/>
    <col min="5120" max="5346" width="9.109375" style="156"/>
    <col min="5347" max="5347" width="4.44140625" style="156" customWidth="1"/>
    <col min="5348" max="5348" width="11.33203125" style="156" customWidth="1"/>
    <col min="5349" max="5349" width="7.6640625" style="156" customWidth="1"/>
    <col min="5350" max="5350" width="12.5546875" style="156" customWidth="1"/>
    <col min="5351" max="5373" width="9.109375" style="156"/>
    <col min="5374" max="5374" width="9.6640625" style="156" customWidth="1"/>
    <col min="5375" max="5375" width="12.109375" style="156" customWidth="1"/>
    <col min="5376" max="5602" width="9.109375" style="156"/>
    <col min="5603" max="5603" width="4.44140625" style="156" customWidth="1"/>
    <col min="5604" max="5604" width="11.33203125" style="156" customWidth="1"/>
    <col min="5605" max="5605" width="7.6640625" style="156" customWidth="1"/>
    <col min="5606" max="5606" width="12.5546875" style="156" customWidth="1"/>
    <col min="5607" max="5629" width="9.109375" style="156"/>
    <col min="5630" max="5630" width="9.6640625" style="156" customWidth="1"/>
    <col min="5631" max="5631" width="12.109375" style="156" customWidth="1"/>
    <col min="5632" max="5858" width="9.109375" style="156"/>
    <col min="5859" max="5859" width="4.44140625" style="156" customWidth="1"/>
    <col min="5860" max="5860" width="11.33203125" style="156" customWidth="1"/>
    <col min="5861" max="5861" width="7.6640625" style="156" customWidth="1"/>
    <col min="5862" max="5862" width="12.5546875" style="156" customWidth="1"/>
    <col min="5863" max="5885" width="9.109375" style="156"/>
    <col min="5886" max="5886" width="9.6640625" style="156" customWidth="1"/>
    <col min="5887" max="5887" width="12.109375" style="156" customWidth="1"/>
    <col min="5888" max="6114" width="9.109375" style="156"/>
    <col min="6115" max="6115" width="4.44140625" style="156" customWidth="1"/>
    <col min="6116" max="6116" width="11.33203125" style="156" customWidth="1"/>
    <col min="6117" max="6117" width="7.6640625" style="156" customWidth="1"/>
    <col min="6118" max="6118" width="12.5546875" style="156" customWidth="1"/>
    <col min="6119" max="6141" width="9.109375" style="156"/>
    <col min="6142" max="6142" width="9.6640625" style="156" customWidth="1"/>
    <col min="6143" max="6143" width="12.109375" style="156" customWidth="1"/>
    <col min="6144" max="6370" width="9.109375" style="156"/>
    <col min="6371" max="6371" width="4.44140625" style="156" customWidth="1"/>
    <col min="6372" max="6372" width="11.33203125" style="156" customWidth="1"/>
    <col min="6373" max="6373" width="7.6640625" style="156" customWidth="1"/>
    <col min="6374" max="6374" width="12.5546875" style="156" customWidth="1"/>
    <col min="6375" max="6397" width="9.109375" style="156"/>
    <col min="6398" max="6398" width="9.6640625" style="156" customWidth="1"/>
    <col min="6399" max="6399" width="12.109375" style="156" customWidth="1"/>
    <col min="6400" max="6626" width="9.109375" style="156"/>
    <col min="6627" max="6627" width="4.44140625" style="156" customWidth="1"/>
    <col min="6628" max="6628" width="11.33203125" style="156" customWidth="1"/>
    <col min="6629" max="6629" width="7.6640625" style="156" customWidth="1"/>
    <col min="6630" max="6630" width="12.5546875" style="156" customWidth="1"/>
    <col min="6631" max="6653" width="9.109375" style="156"/>
    <col min="6654" max="6654" width="9.6640625" style="156" customWidth="1"/>
    <col min="6655" max="6655" width="12.109375" style="156" customWidth="1"/>
    <col min="6656" max="6882" width="9.109375" style="156"/>
    <col min="6883" max="6883" width="4.44140625" style="156" customWidth="1"/>
    <col min="6884" max="6884" width="11.33203125" style="156" customWidth="1"/>
    <col min="6885" max="6885" width="7.6640625" style="156" customWidth="1"/>
    <col min="6886" max="6886" width="12.5546875" style="156" customWidth="1"/>
    <col min="6887" max="6909" width="9.109375" style="156"/>
    <col min="6910" max="6910" width="9.6640625" style="156" customWidth="1"/>
    <col min="6911" max="6911" width="12.109375" style="156" customWidth="1"/>
    <col min="6912" max="7138" width="9.109375" style="156"/>
    <col min="7139" max="7139" width="4.44140625" style="156" customWidth="1"/>
    <col min="7140" max="7140" width="11.33203125" style="156" customWidth="1"/>
    <col min="7141" max="7141" width="7.6640625" style="156" customWidth="1"/>
    <col min="7142" max="7142" width="12.5546875" style="156" customWidth="1"/>
    <col min="7143" max="7165" width="9.109375" style="156"/>
    <col min="7166" max="7166" width="9.6640625" style="156" customWidth="1"/>
    <col min="7167" max="7167" width="12.109375" style="156" customWidth="1"/>
    <col min="7168" max="7394" width="9.109375" style="156"/>
    <col min="7395" max="7395" width="4.44140625" style="156" customWidth="1"/>
    <col min="7396" max="7396" width="11.33203125" style="156" customWidth="1"/>
    <col min="7397" max="7397" width="7.6640625" style="156" customWidth="1"/>
    <col min="7398" max="7398" width="12.5546875" style="156" customWidth="1"/>
    <col min="7399" max="7421" width="9.109375" style="156"/>
    <col min="7422" max="7422" width="9.6640625" style="156" customWidth="1"/>
    <col min="7423" max="7423" width="12.109375" style="156" customWidth="1"/>
    <col min="7424" max="7650" width="9.109375" style="156"/>
    <col min="7651" max="7651" width="4.44140625" style="156" customWidth="1"/>
    <col min="7652" max="7652" width="11.33203125" style="156" customWidth="1"/>
    <col min="7653" max="7653" width="7.6640625" style="156" customWidth="1"/>
    <col min="7654" max="7654" width="12.5546875" style="156" customWidth="1"/>
    <col min="7655" max="7677" width="9.109375" style="156"/>
    <col min="7678" max="7678" width="9.6640625" style="156" customWidth="1"/>
    <col min="7679" max="7679" width="12.109375" style="156" customWidth="1"/>
    <col min="7680" max="7906" width="9.109375" style="156"/>
    <col min="7907" max="7907" width="4.44140625" style="156" customWidth="1"/>
    <col min="7908" max="7908" width="11.33203125" style="156" customWidth="1"/>
    <col min="7909" max="7909" width="7.6640625" style="156" customWidth="1"/>
    <col min="7910" max="7910" width="12.5546875" style="156" customWidth="1"/>
    <col min="7911" max="7933" width="9.109375" style="156"/>
    <col min="7934" max="7934" width="9.6640625" style="156" customWidth="1"/>
    <col min="7935" max="7935" width="12.109375" style="156" customWidth="1"/>
    <col min="7936" max="8162" width="9.109375" style="156"/>
    <col min="8163" max="8163" width="4.44140625" style="156" customWidth="1"/>
    <col min="8164" max="8164" width="11.33203125" style="156" customWidth="1"/>
    <col min="8165" max="8165" width="7.6640625" style="156" customWidth="1"/>
    <col min="8166" max="8166" width="12.5546875" style="156" customWidth="1"/>
    <col min="8167" max="8189" width="9.109375" style="156"/>
    <col min="8190" max="8190" width="9.6640625" style="156" customWidth="1"/>
    <col min="8191" max="8191" width="12.109375" style="156" customWidth="1"/>
    <col min="8192" max="8418" width="9.109375" style="156"/>
    <col min="8419" max="8419" width="4.44140625" style="156" customWidth="1"/>
    <col min="8420" max="8420" width="11.33203125" style="156" customWidth="1"/>
    <col min="8421" max="8421" width="7.6640625" style="156" customWidth="1"/>
    <col min="8422" max="8422" width="12.5546875" style="156" customWidth="1"/>
    <col min="8423" max="8445" width="9.109375" style="156"/>
    <col min="8446" max="8446" width="9.6640625" style="156" customWidth="1"/>
    <col min="8447" max="8447" width="12.109375" style="156" customWidth="1"/>
    <col min="8448" max="8674" width="9.109375" style="156"/>
    <col min="8675" max="8675" width="4.44140625" style="156" customWidth="1"/>
    <col min="8676" max="8676" width="11.33203125" style="156" customWidth="1"/>
    <col min="8677" max="8677" width="7.6640625" style="156" customWidth="1"/>
    <col min="8678" max="8678" width="12.5546875" style="156" customWidth="1"/>
    <col min="8679" max="8701" width="9.109375" style="156"/>
    <col min="8702" max="8702" width="9.6640625" style="156" customWidth="1"/>
    <col min="8703" max="8703" width="12.109375" style="156" customWidth="1"/>
    <col min="8704" max="8930" width="9.109375" style="156"/>
    <col min="8931" max="8931" width="4.44140625" style="156" customWidth="1"/>
    <col min="8932" max="8932" width="11.33203125" style="156" customWidth="1"/>
    <col min="8933" max="8933" width="7.6640625" style="156" customWidth="1"/>
    <col min="8934" max="8934" width="12.5546875" style="156" customWidth="1"/>
    <col min="8935" max="8957" width="9.109375" style="156"/>
    <col min="8958" max="8958" width="9.6640625" style="156" customWidth="1"/>
    <col min="8959" max="8959" width="12.109375" style="156" customWidth="1"/>
    <col min="8960" max="9186" width="9.109375" style="156"/>
    <col min="9187" max="9187" width="4.44140625" style="156" customWidth="1"/>
    <col min="9188" max="9188" width="11.33203125" style="156" customWidth="1"/>
    <col min="9189" max="9189" width="7.6640625" style="156" customWidth="1"/>
    <col min="9190" max="9190" width="12.5546875" style="156" customWidth="1"/>
    <col min="9191" max="9213" width="9.109375" style="156"/>
    <col min="9214" max="9214" width="9.6640625" style="156" customWidth="1"/>
    <col min="9215" max="9215" width="12.109375" style="156" customWidth="1"/>
    <col min="9216" max="9442" width="9.109375" style="156"/>
    <col min="9443" max="9443" width="4.44140625" style="156" customWidth="1"/>
    <col min="9444" max="9444" width="11.33203125" style="156" customWidth="1"/>
    <col min="9445" max="9445" width="7.6640625" style="156" customWidth="1"/>
    <col min="9446" max="9446" width="12.5546875" style="156" customWidth="1"/>
    <col min="9447" max="9469" width="9.109375" style="156"/>
    <col min="9470" max="9470" width="9.6640625" style="156" customWidth="1"/>
    <col min="9471" max="9471" width="12.109375" style="156" customWidth="1"/>
    <col min="9472" max="9698" width="9.109375" style="156"/>
    <col min="9699" max="9699" width="4.44140625" style="156" customWidth="1"/>
    <col min="9700" max="9700" width="11.33203125" style="156" customWidth="1"/>
    <col min="9701" max="9701" width="7.6640625" style="156" customWidth="1"/>
    <col min="9702" max="9702" width="12.5546875" style="156" customWidth="1"/>
    <col min="9703" max="9725" width="9.109375" style="156"/>
    <col min="9726" max="9726" width="9.6640625" style="156" customWidth="1"/>
    <col min="9727" max="9727" width="12.109375" style="156" customWidth="1"/>
    <col min="9728" max="9954" width="9.109375" style="156"/>
    <col min="9955" max="9955" width="4.44140625" style="156" customWidth="1"/>
    <col min="9956" max="9956" width="11.33203125" style="156" customWidth="1"/>
    <col min="9957" max="9957" width="7.6640625" style="156" customWidth="1"/>
    <col min="9958" max="9958" width="12.5546875" style="156" customWidth="1"/>
    <col min="9959" max="9981" width="9.109375" style="156"/>
    <col min="9982" max="9982" width="9.6640625" style="156" customWidth="1"/>
    <col min="9983" max="9983" width="12.109375" style="156" customWidth="1"/>
    <col min="9984" max="10210" width="9.109375" style="156"/>
    <col min="10211" max="10211" width="4.44140625" style="156" customWidth="1"/>
    <col min="10212" max="10212" width="11.33203125" style="156" customWidth="1"/>
    <col min="10213" max="10213" width="7.6640625" style="156" customWidth="1"/>
    <col min="10214" max="10214" width="12.5546875" style="156" customWidth="1"/>
    <col min="10215" max="10237" width="9.109375" style="156"/>
    <col min="10238" max="10238" width="9.6640625" style="156" customWidth="1"/>
    <col min="10239" max="10239" width="12.109375" style="156" customWidth="1"/>
    <col min="10240" max="10466" width="9.109375" style="156"/>
    <col min="10467" max="10467" width="4.44140625" style="156" customWidth="1"/>
    <col min="10468" max="10468" width="11.33203125" style="156" customWidth="1"/>
    <col min="10469" max="10469" width="7.6640625" style="156" customWidth="1"/>
    <col min="10470" max="10470" width="12.5546875" style="156" customWidth="1"/>
    <col min="10471" max="10493" width="9.109375" style="156"/>
    <col min="10494" max="10494" width="9.6640625" style="156" customWidth="1"/>
    <col min="10495" max="10495" width="12.109375" style="156" customWidth="1"/>
    <col min="10496" max="10722" width="9.109375" style="156"/>
    <col min="10723" max="10723" width="4.44140625" style="156" customWidth="1"/>
    <col min="10724" max="10724" width="11.33203125" style="156" customWidth="1"/>
    <col min="10725" max="10725" width="7.6640625" style="156" customWidth="1"/>
    <col min="10726" max="10726" width="12.5546875" style="156" customWidth="1"/>
    <col min="10727" max="10749" width="9.109375" style="156"/>
    <col min="10750" max="10750" width="9.6640625" style="156" customWidth="1"/>
    <col min="10751" max="10751" width="12.109375" style="156" customWidth="1"/>
    <col min="10752" max="10978" width="9.109375" style="156"/>
    <col min="10979" max="10979" width="4.44140625" style="156" customWidth="1"/>
    <col min="10980" max="10980" width="11.33203125" style="156" customWidth="1"/>
    <col min="10981" max="10981" width="7.6640625" style="156" customWidth="1"/>
    <col min="10982" max="10982" width="12.5546875" style="156" customWidth="1"/>
    <col min="10983" max="11005" width="9.109375" style="156"/>
    <col min="11006" max="11006" width="9.6640625" style="156" customWidth="1"/>
    <col min="11007" max="11007" width="12.109375" style="156" customWidth="1"/>
    <col min="11008" max="11234" width="9.109375" style="156"/>
    <col min="11235" max="11235" width="4.44140625" style="156" customWidth="1"/>
    <col min="11236" max="11236" width="11.33203125" style="156" customWidth="1"/>
    <col min="11237" max="11237" width="7.6640625" style="156" customWidth="1"/>
    <col min="11238" max="11238" width="12.5546875" style="156" customWidth="1"/>
    <col min="11239" max="11261" width="9.109375" style="156"/>
    <col min="11262" max="11262" width="9.6640625" style="156" customWidth="1"/>
    <col min="11263" max="11263" width="12.109375" style="156" customWidth="1"/>
    <col min="11264" max="11490" width="9.109375" style="156"/>
    <col min="11491" max="11491" width="4.44140625" style="156" customWidth="1"/>
    <col min="11492" max="11492" width="11.33203125" style="156" customWidth="1"/>
    <col min="11493" max="11493" width="7.6640625" style="156" customWidth="1"/>
    <col min="11494" max="11494" width="12.5546875" style="156" customWidth="1"/>
    <col min="11495" max="11517" width="9.109375" style="156"/>
    <col min="11518" max="11518" width="9.6640625" style="156" customWidth="1"/>
    <col min="11519" max="11519" width="12.109375" style="156" customWidth="1"/>
    <col min="11520" max="11746" width="9.109375" style="156"/>
    <col min="11747" max="11747" width="4.44140625" style="156" customWidth="1"/>
    <col min="11748" max="11748" width="11.33203125" style="156" customWidth="1"/>
    <col min="11749" max="11749" width="7.6640625" style="156" customWidth="1"/>
    <col min="11750" max="11750" width="12.5546875" style="156" customWidth="1"/>
    <col min="11751" max="11773" width="9.109375" style="156"/>
    <col min="11774" max="11774" width="9.6640625" style="156" customWidth="1"/>
    <col min="11775" max="11775" width="12.109375" style="156" customWidth="1"/>
    <col min="11776" max="12002" width="9.109375" style="156"/>
    <col min="12003" max="12003" width="4.44140625" style="156" customWidth="1"/>
    <col min="12004" max="12004" width="11.33203125" style="156" customWidth="1"/>
    <col min="12005" max="12005" width="7.6640625" style="156" customWidth="1"/>
    <col min="12006" max="12006" width="12.5546875" style="156" customWidth="1"/>
    <col min="12007" max="12029" width="9.109375" style="156"/>
    <col min="12030" max="12030" width="9.6640625" style="156" customWidth="1"/>
    <col min="12031" max="12031" width="12.109375" style="156" customWidth="1"/>
    <col min="12032" max="12258" width="9.109375" style="156"/>
    <col min="12259" max="12259" width="4.44140625" style="156" customWidth="1"/>
    <col min="12260" max="12260" width="11.33203125" style="156" customWidth="1"/>
    <col min="12261" max="12261" width="7.6640625" style="156" customWidth="1"/>
    <col min="12262" max="12262" width="12.5546875" style="156" customWidth="1"/>
    <col min="12263" max="12285" width="9.109375" style="156"/>
    <col min="12286" max="12286" width="9.6640625" style="156" customWidth="1"/>
    <col min="12287" max="12287" width="12.109375" style="156" customWidth="1"/>
    <col min="12288" max="12514" width="9.109375" style="156"/>
    <col min="12515" max="12515" width="4.44140625" style="156" customWidth="1"/>
    <col min="12516" max="12516" width="11.33203125" style="156" customWidth="1"/>
    <col min="12517" max="12517" width="7.6640625" style="156" customWidth="1"/>
    <col min="12518" max="12518" width="12.5546875" style="156" customWidth="1"/>
    <col min="12519" max="12541" width="9.109375" style="156"/>
    <col min="12542" max="12542" width="9.6640625" style="156" customWidth="1"/>
    <col min="12543" max="12543" width="12.109375" style="156" customWidth="1"/>
    <col min="12544" max="12770" width="9.109375" style="156"/>
    <col min="12771" max="12771" width="4.44140625" style="156" customWidth="1"/>
    <col min="12772" max="12772" width="11.33203125" style="156" customWidth="1"/>
    <col min="12773" max="12773" width="7.6640625" style="156" customWidth="1"/>
    <col min="12774" max="12774" width="12.5546875" style="156" customWidth="1"/>
    <col min="12775" max="12797" width="9.109375" style="156"/>
    <col min="12798" max="12798" width="9.6640625" style="156" customWidth="1"/>
    <col min="12799" max="12799" width="12.109375" style="156" customWidth="1"/>
    <col min="12800" max="13026" width="9.109375" style="156"/>
    <col min="13027" max="13027" width="4.44140625" style="156" customWidth="1"/>
    <col min="13028" max="13028" width="11.33203125" style="156" customWidth="1"/>
    <col min="13029" max="13029" width="7.6640625" style="156" customWidth="1"/>
    <col min="13030" max="13030" width="12.5546875" style="156" customWidth="1"/>
    <col min="13031" max="13053" width="9.109375" style="156"/>
    <col min="13054" max="13054" width="9.6640625" style="156" customWidth="1"/>
    <col min="13055" max="13055" width="12.109375" style="156" customWidth="1"/>
    <col min="13056" max="13282" width="9.109375" style="156"/>
    <col min="13283" max="13283" width="4.44140625" style="156" customWidth="1"/>
    <col min="13284" max="13284" width="11.33203125" style="156" customWidth="1"/>
    <col min="13285" max="13285" width="7.6640625" style="156" customWidth="1"/>
    <col min="13286" max="13286" width="12.5546875" style="156" customWidth="1"/>
    <col min="13287" max="13309" width="9.109375" style="156"/>
    <col min="13310" max="13310" width="9.6640625" style="156" customWidth="1"/>
    <col min="13311" max="13311" width="12.109375" style="156" customWidth="1"/>
    <col min="13312" max="13538" width="9.109375" style="156"/>
    <col min="13539" max="13539" width="4.44140625" style="156" customWidth="1"/>
    <col min="13540" max="13540" width="11.33203125" style="156" customWidth="1"/>
    <col min="13541" max="13541" width="7.6640625" style="156" customWidth="1"/>
    <col min="13542" max="13542" width="12.5546875" style="156" customWidth="1"/>
    <col min="13543" max="13565" width="9.109375" style="156"/>
    <col min="13566" max="13566" width="9.6640625" style="156" customWidth="1"/>
    <col min="13567" max="13567" width="12.109375" style="156" customWidth="1"/>
    <col min="13568" max="13794" width="9.109375" style="156"/>
    <col min="13795" max="13795" width="4.44140625" style="156" customWidth="1"/>
    <col min="13796" max="13796" width="11.33203125" style="156" customWidth="1"/>
    <col min="13797" max="13797" width="7.6640625" style="156" customWidth="1"/>
    <col min="13798" max="13798" width="12.5546875" style="156" customWidth="1"/>
    <col min="13799" max="13821" width="9.109375" style="156"/>
    <col min="13822" max="13822" width="9.6640625" style="156" customWidth="1"/>
    <col min="13823" max="13823" width="12.109375" style="156" customWidth="1"/>
    <col min="13824" max="14050" width="9.109375" style="156"/>
    <col min="14051" max="14051" width="4.44140625" style="156" customWidth="1"/>
    <col min="14052" max="14052" width="11.33203125" style="156" customWidth="1"/>
    <col min="14053" max="14053" width="7.6640625" style="156" customWidth="1"/>
    <col min="14054" max="14054" width="12.5546875" style="156" customWidth="1"/>
    <col min="14055" max="14077" width="9.109375" style="156"/>
    <col min="14078" max="14078" width="9.6640625" style="156" customWidth="1"/>
    <col min="14079" max="14079" width="12.109375" style="156" customWidth="1"/>
    <col min="14080" max="14306" width="9.109375" style="156"/>
    <col min="14307" max="14307" width="4.44140625" style="156" customWidth="1"/>
    <col min="14308" max="14308" width="11.33203125" style="156" customWidth="1"/>
    <col min="14309" max="14309" width="7.6640625" style="156" customWidth="1"/>
    <col min="14310" max="14310" width="12.5546875" style="156" customWidth="1"/>
    <col min="14311" max="14333" width="9.109375" style="156"/>
    <col min="14334" max="14334" width="9.6640625" style="156" customWidth="1"/>
    <col min="14335" max="14335" width="12.109375" style="156" customWidth="1"/>
    <col min="14336" max="14562" width="9.109375" style="156"/>
    <col min="14563" max="14563" width="4.44140625" style="156" customWidth="1"/>
    <col min="14564" max="14564" width="11.33203125" style="156" customWidth="1"/>
    <col min="14565" max="14565" width="7.6640625" style="156" customWidth="1"/>
    <col min="14566" max="14566" width="12.5546875" style="156" customWidth="1"/>
    <col min="14567" max="14589" width="9.109375" style="156"/>
    <col min="14590" max="14590" width="9.6640625" style="156" customWidth="1"/>
    <col min="14591" max="14591" width="12.109375" style="156" customWidth="1"/>
    <col min="14592" max="14818" width="9.109375" style="156"/>
    <col min="14819" max="14819" width="4.44140625" style="156" customWidth="1"/>
    <col min="14820" max="14820" width="11.33203125" style="156" customWidth="1"/>
    <col min="14821" max="14821" width="7.6640625" style="156" customWidth="1"/>
    <col min="14822" max="14822" width="12.5546875" style="156" customWidth="1"/>
    <col min="14823" max="14845" width="9.109375" style="156"/>
    <col min="14846" max="14846" width="9.6640625" style="156" customWidth="1"/>
    <col min="14847" max="14847" width="12.109375" style="156" customWidth="1"/>
    <col min="14848" max="15074" width="9.109375" style="156"/>
    <col min="15075" max="15075" width="4.44140625" style="156" customWidth="1"/>
    <col min="15076" max="15076" width="11.33203125" style="156" customWidth="1"/>
    <col min="15077" max="15077" width="7.6640625" style="156" customWidth="1"/>
    <col min="15078" max="15078" width="12.5546875" style="156" customWidth="1"/>
    <col min="15079" max="15101" width="9.109375" style="156"/>
    <col min="15102" max="15102" width="9.6640625" style="156" customWidth="1"/>
    <col min="15103" max="15103" width="12.109375" style="156" customWidth="1"/>
    <col min="15104" max="15330" width="9.109375" style="156"/>
    <col min="15331" max="15331" width="4.44140625" style="156" customWidth="1"/>
    <col min="15332" max="15332" width="11.33203125" style="156" customWidth="1"/>
    <col min="15333" max="15333" width="7.6640625" style="156" customWidth="1"/>
    <col min="15334" max="15334" width="12.5546875" style="156" customWidth="1"/>
    <col min="15335" max="15357" width="9.109375" style="156"/>
    <col min="15358" max="15358" width="9.6640625" style="156" customWidth="1"/>
    <col min="15359" max="15359" width="12.109375" style="156" customWidth="1"/>
    <col min="15360" max="15586" width="9.109375" style="156"/>
    <col min="15587" max="15587" width="4.44140625" style="156" customWidth="1"/>
    <col min="15588" max="15588" width="11.33203125" style="156" customWidth="1"/>
    <col min="15589" max="15589" width="7.6640625" style="156" customWidth="1"/>
    <col min="15590" max="15590" width="12.5546875" style="156" customWidth="1"/>
    <col min="15591" max="15613" width="9.109375" style="156"/>
    <col min="15614" max="15614" width="9.6640625" style="156" customWidth="1"/>
    <col min="15615" max="15615" width="12.109375" style="156" customWidth="1"/>
    <col min="15616" max="15842" width="9.109375" style="156"/>
    <col min="15843" max="15843" width="4.44140625" style="156" customWidth="1"/>
    <col min="15844" max="15844" width="11.33203125" style="156" customWidth="1"/>
    <col min="15845" max="15845" width="7.6640625" style="156" customWidth="1"/>
    <col min="15846" max="15846" width="12.5546875" style="156" customWidth="1"/>
    <col min="15847" max="15869" width="9.109375" style="156"/>
    <col min="15870" max="15870" width="9.6640625" style="156" customWidth="1"/>
    <col min="15871" max="15871" width="12.109375" style="156" customWidth="1"/>
    <col min="15872" max="16098" width="9.109375" style="156"/>
    <col min="16099" max="16099" width="4.44140625" style="156" customWidth="1"/>
    <col min="16100" max="16100" width="11.33203125" style="156" customWidth="1"/>
    <col min="16101" max="16101" width="7.6640625" style="156" customWidth="1"/>
    <col min="16102" max="16102" width="12.5546875" style="156" customWidth="1"/>
    <col min="16103" max="16125" width="9.109375" style="156"/>
    <col min="16126" max="16126" width="9.6640625" style="156" customWidth="1"/>
    <col min="16127" max="16127" width="12.109375" style="156" customWidth="1"/>
    <col min="16128" max="16384" width="9.109375" style="156"/>
  </cols>
  <sheetData>
    <row r="1" spans="1:29" ht="12" customHeight="1" x14ac:dyDescent="0.25">
      <c r="A1" s="595" t="s">
        <v>128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112"/>
    </row>
    <row r="2" spans="1:29" ht="12" customHeight="1" x14ac:dyDescent="0.3">
      <c r="A2" s="596" t="s">
        <v>286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113"/>
    </row>
    <row r="3" spans="1:29" ht="12" customHeight="1" x14ac:dyDescent="0.3">
      <c r="A3" s="597" t="s">
        <v>129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114"/>
    </row>
    <row r="4" spans="1:29" ht="12" customHeight="1" x14ac:dyDescent="0.25">
      <c r="A4" s="598" t="s">
        <v>3</v>
      </c>
      <c r="B4" s="607" t="s">
        <v>130</v>
      </c>
      <c r="C4" s="610" t="s">
        <v>131</v>
      </c>
      <c r="D4" s="109"/>
      <c r="E4" s="613" t="s">
        <v>132</v>
      </c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5"/>
    </row>
    <row r="5" spans="1:29" ht="12" customHeight="1" x14ac:dyDescent="0.25">
      <c r="A5" s="599"/>
      <c r="B5" s="609"/>
      <c r="C5" s="611"/>
      <c r="D5" s="110"/>
      <c r="E5" s="616" t="s">
        <v>133</v>
      </c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8"/>
    </row>
    <row r="6" spans="1:29" ht="12" customHeight="1" x14ac:dyDescent="0.25">
      <c r="A6" s="600"/>
      <c r="B6" s="608"/>
      <c r="C6" s="612"/>
      <c r="D6" s="111"/>
      <c r="E6" s="486">
        <v>0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  <c r="Z6" s="16">
        <v>21</v>
      </c>
      <c r="AA6" s="16">
        <v>22</v>
      </c>
      <c r="AB6" s="16">
        <v>23</v>
      </c>
      <c r="AC6" s="16">
        <v>24</v>
      </c>
    </row>
    <row r="7" spans="1:29" ht="12" customHeight="1" x14ac:dyDescent="0.25">
      <c r="A7" s="601" t="s">
        <v>287</v>
      </c>
      <c r="B7" s="607" t="s">
        <v>36</v>
      </c>
      <c r="C7" s="11">
        <v>48000</v>
      </c>
      <c r="D7" s="22" t="s">
        <v>134</v>
      </c>
      <c r="E7" s="21">
        <v>2948.6770000000001</v>
      </c>
      <c r="F7" s="479">
        <v>2948.7392083333334</v>
      </c>
      <c r="G7" s="479">
        <v>2948.7972083333334</v>
      </c>
      <c r="H7" s="479">
        <v>2948.8516041666667</v>
      </c>
      <c r="I7" s="479">
        <v>2948.9038541666669</v>
      </c>
      <c r="J7" s="479">
        <v>2948.9541041666666</v>
      </c>
      <c r="K7" s="479">
        <v>2949.0043958333331</v>
      </c>
      <c r="L7" s="479">
        <v>2949.0567083333331</v>
      </c>
      <c r="M7" s="479">
        <v>2949.1202916666666</v>
      </c>
      <c r="N7" s="479">
        <v>2949.1914375000001</v>
      </c>
      <c r="O7" s="479">
        <v>2949.2710416666669</v>
      </c>
      <c r="P7" s="479">
        <v>2949.3571458333336</v>
      </c>
      <c r="Q7" s="479">
        <v>2949.444854166667</v>
      </c>
      <c r="R7" s="479">
        <v>2949.5353541666668</v>
      </c>
      <c r="S7" s="479">
        <v>2949.62925</v>
      </c>
      <c r="T7" s="479">
        <v>2949.7194583333335</v>
      </c>
      <c r="U7" s="479">
        <v>2949.8112500000002</v>
      </c>
      <c r="V7" s="479">
        <v>2949.901166666667</v>
      </c>
      <c r="W7" s="479">
        <v>2949.9911458333336</v>
      </c>
      <c r="X7" s="479">
        <v>2950.0791666666669</v>
      </c>
      <c r="Y7" s="479">
        <v>2950.1662291666667</v>
      </c>
      <c r="Z7" s="479">
        <v>2950.254625</v>
      </c>
      <c r="AA7" s="479">
        <v>2950.3454166666666</v>
      </c>
      <c r="AB7" s="479">
        <v>2950.4279166666665</v>
      </c>
      <c r="AC7" s="479">
        <v>2950.5006041666666</v>
      </c>
    </row>
    <row r="8" spans="1:29" ht="12" customHeight="1" x14ac:dyDescent="0.25">
      <c r="A8" s="602"/>
      <c r="B8" s="608"/>
      <c r="C8" s="11">
        <v>48000</v>
      </c>
      <c r="D8" s="22" t="s">
        <v>135</v>
      </c>
      <c r="E8" s="21">
        <v>635.66000000000008</v>
      </c>
      <c r="F8" s="479">
        <v>635.6844583333334</v>
      </c>
      <c r="G8" s="479">
        <v>635.70920833333344</v>
      </c>
      <c r="H8" s="479">
        <v>635.73347916666683</v>
      </c>
      <c r="I8" s="479">
        <v>635.75781250000011</v>
      </c>
      <c r="J8" s="479">
        <v>635.78166666666675</v>
      </c>
      <c r="K8" s="479">
        <v>635.80547916666671</v>
      </c>
      <c r="L8" s="479">
        <v>635.82983333333334</v>
      </c>
      <c r="M8" s="479">
        <v>635.85783333333336</v>
      </c>
      <c r="N8" s="479">
        <v>635.88806250000005</v>
      </c>
      <c r="O8" s="479">
        <v>635.91885416666673</v>
      </c>
      <c r="P8" s="479">
        <v>635.94997916666671</v>
      </c>
      <c r="Q8" s="479">
        <v>635.98408333333339</v>
      </c>
      <c r="R8" s="479">
        <v>636.01604166666675</v>
      </c>
      <c r="S8" s="479">
        <v>636.05183333333343</v>
      </c>
      <c r="T8" s="479">
        <v>636.08260416666678</v>
      </c>
      <c r="U8" s="479">
        <v>636.11110416666679</v>
      </c>
      <c r="V8" s="479">
        <v>636.13800000000015</v>
      </c>
      <c r="W8" s="479">
        <v>636.16454166666676</v>
      </c>
      <c r="X8" s="479">
        <v>636.19066666666674</v>
      </c>
      <c r="Y8" s="479">
        <v>636.21481250000011</v>
      </c>
      <c r="Z8" s="479">
        <v>636.23841666666681</v>
      </c>
      <c r="AA8" s="479">
        <v>636.26272916666676</v>
      </c>
      <c r="AB8" s="479">
        <v>636.28825000000006</v>
      </c>
      <c r="AC8" s="479">
        <v>636.3100208333334</v>
      </c>
    </row>
    <row r="9" spans="1:29" ht="12" customHeight="1" x14ac:dyDescent="0.25">
      <c r="A9" s="601" t="s">
        <v>70</v>
      </c>
      <c r="B9" s="607" t="s">
        <v>69</v>
      </c>
      <c r="C9" s="11">
        <v>48000</v>
      </c>
      <c r="D9" s="22" t="s">
        <v>134</v>
      </c>
      <c r="E9" s="21">
        <v>5250.0610000000006</v>
      </c>
      <c r="F9" s="479">
        <v>5250.2143125000002</v>
      </c>
      <c r="G9" s="479">
        <v>5250.3580416666673</v>
      </c>
      <c r="H9" s="479">
        <v>5250.4940625000008</v>
      </c>
      <c r="I9" s="479">
        <v>5250.6280208333337</v>
      </c>
      <c r="J9" s="479">
        <v>5250.7586458333335</v>
      </c>
      <c r="K9" s="479">
        <v>5250.8898958333339</v>
      </c>
      <c r="L9" s="479">
        <v>5251.0332291666673</v>
      </c>
      <c r="M9" s="479">
        <v>5251.2040000000006</v>
      </c>
      <c r="N9" s="479">
        <v>5251.3995208333336</v>
      </c>
      <c r="O9" s="479">
        <v>5251.6109166666665</v>
      </c>
      <c r="P9" s="479">
        <v>5251.8358958333329</v>
      </c>
      <c r="Q9" s="479">
        <v>5252.0581458333327</v>
      </c>
      <c r="R9" s="479">
        <v>5252.2846666666665</v>
      </c>
      <c r="S9" s="479">
        <v>5252.5068124999998</v>
      </c>
      <c r="T9" s="479">
        <v>5252.7278541666665</v>
      </c>
      <c r="U9" s="479">
        <v>5252.9460416666661</v>
      </c>
      <c r="V9" s="479">
        <v>5253.1602499999999</v>
      </c>
      <c r="W9" s="479">
        <v>5253.3689583333335</v>
      </c>
      <c r="X9" s="479">
        <v>5253.5690624999997</v>
      </c>
      <c r="Y9" s="479">
        <v>5253.7630833333333</v>
      </c>
      <c r="Z9" s="479">
        <v>5253.9543333333331</v>
      </c>
      <c r="AA9" s="479">
        <v>5254.1474583333329</v>
      </c>
      <c r="AB9" s="479">
        <v>5254.3299374999997</v>
      </c>
      <c r="AC9" s="479">
        <v>5254.4992916666661</v>
      </c>
    </row>
    <row r="10" spans="1:29" ht="12" customHeight="1" x14ac:dyDescent="0.25">
      <c r="A10" s="602"/>
      <c r="B10" s="608"/>
      <c r="C10" s="11">
        <v>48000</v>
      </c>
      <c r="D10" s="22" t="s">
        <v>135</v>
      </c>
      <c r="E10" s="21">
        <v>1371.9561000000001</v>
      </c>
      <c r="F10" s="479">
        <v>1371.9951416666668</v>
      </c>
      <c r="G10" s="479">
        <v>1372.0343708333335</v>
      </c>
      <c r="H10" s="479">
        <v>1372.0733708333335</v>
      </c>
      <c r="I10" s="479">
        <v>1372.1121625000001</v>
      </c>
      <c r="J10" s="479">
        <v>1372.1503708333335</v>
      </c>
      <c r="K10" s="479">
        <v>1372.18785</v>
      </c>
      <c r="L10" s="479">
        <v>1372.2258708333334</v>
      </c>
      <c r="M10" s="479">
        <v>1372.2659333333334</v>
      </c>
      <c r="N10" s="479">
        <v>1372.3090791666666</v>
      </c>
      <c r="O10" s="479">
        <v>1372.3546416666666</v>
      </c>
      <c r="P10" s="479">
        <v>1372.4028916666666</v>
      </c>
      <c r="Q10" s="479">
        <v>1372.4497458333333</v>
      </c>
      <c r="R10" s="479">
        <v>1372.4994958333332</v>
      </c>
      <c r="S10" s="479">
        <v>1372.5480999999997</v>
      </c>
      <c r="T10" s="479">
        <v>1372.5967041666663</v>
      </c>
      <c r="U10" s="479">
        <v>1372.6422249999996</v>
      </c>
      <c r="V10" s="479">
        <v>1372.6865374999995</v>
      </c>
      <c r="W10" s="479">
        <v>1372.7296624999994</v>
      </c>
      <c r="X10" s="479">
        <v>1372.7707874999994</v>
      </c>
      <c r="Y10" s="479">
        <v>1372.8112041666661</v>
      </c>
      <c r="Z10" s="479">
        <v>1372.8477874999994</v>
      </c>
      <c r="AA10" s="479">
        <v>1372.8840374999995</v>
      </c>
      <c r="AB10" s="479">
        <v>1372.9212249999996</v>
      </c>
      <c r="AC10" s="479">
        <v>1372.957245833333</v>
      </c>
    </row>
    <row r="11" spans="1:29" ht="12" customHeight="1" x14ac:dyDescent="0.25">
      <c r="A11" s="603" t="s">
        <v>136</v>
      </c>
      <c r="B11" s="607" t="s">
        <v>109</v>
      </c>
      <c r="C11" s="11">
        <v>36000</v>
      </c>
      <c r="D11" s="22" t="s">
        <v>134</v>
      </c>
      <c r="E11" s="21">
        <v>614.50800000000004</v>
      </c>
      <c r="F11" s="479">
        <v>614.59550000000002</v>
      </c>
      <c r="G11" s="479">
        <v>614.62180555555562</v>
      </c>
      <c r="H11" s="479">
        <v>614.70100000000002</v>
      </c>
      <c r="I11" s="479">
        <v>614.74719444444452</v>
      </c>
      <c r="J11" s="479">
        <v>614.80200000000002</v>
      </c>
      <c r="K11" s="479">
        <v>614.87188888888886</v>
      </c>
      <c r="L11" s="479">
        <v>614.89300000000003</v>
      </c>
      <c r="M11" s="479">
        <v>614.97438888888894</v>
      </c>
      <c r="N11" s="479">
        <v>615.005</v>
      </c>
      <c r="O11" s="479">
        <v>615.005</v>
      </c>
      <c r="P11" s="479">
        <v>615.005</v>
      </c>
      <c r="Q11" s="479">
        <v>615.005</v>
      </c>
      <c r="R11" s="479">
        <v>615.005</v>
      </c>
      <c r="S11" s="479">
        <v>615.005</v>
      </c>
      <c r="T11" s="479">
        <v>615.005</v>
      </c>
      <c r="U11" s="479">
        <v>615.005</v>
      </c>
      <c r="V11" s="479">
        <v>615.005</v>
      </c>
      <c r="W11" s="479">
        <v>615.005</v>
      </c>
      <c r="X11" s="479">
        <v>615.005</v>
      </c>
      <c r="Y11" s="479">
        <v>615.005</v>
      </c>
      <c r="Z11" s="479">
        <v>615.005</v>
      </c>
      <c r="AA11" s="479">
        <v>615.08580555555557</v>
      </c>
      <c r="AB11" s="479">
        <v>615.15161111111115</v>
      </c>
      <c r="AC11" s="479">
        <v>615.17950000000008</v>
      </c>
    </row>
    <row r="12" spans="1:29" ht="12" customHeight="1" x14ac:dyDescent="0.25">
      <c r="A12" s="604"/>
      <c r="B12" s="608"/>
      <c r="C12" s="11">
        <v>36000</v>
      </c>
      <c r="D12" s="22" t="s">
        <v>135</v>
      </c>
      <c r="E12" s="21">
        <v>472.14700000000005</v>
      </c>
      <c r="F12" s="479">
        <v>472.2020555555556</v>
      </c>
      <c r="G12" s="479">
        <v>472.22422222222229</v>
      </c>
      <c r="H12" s="479">
        <v>472.27336111111117</v>
      </c>
      <c r="I12" s="479">
        <v>472.30133333333339</v>
      </c>
      <c r="J12" s="479">
        <v>472.34736111111118</v>
      </c>
      <c r="K12" s="479">
        <v>472.39063888888899</v>
      </c>
      <c r="L12" s="479">
        <v>472.4093611111112</v>
      </c>
      <c r="M12" s="479">
        <v>472.45716666666675</v>
      </c>
      <c r="N12" s="479">
        <v>472.47530555555562</v>
      </c>
      <c r="O12" s="479">
        <v>472.47530555555562</v>
      </c>
      <c r="P12" s="479">
        <v>472.47530555555562</v>
      </c>
      <c r="Q12" s="479">
        <v>472.47530555555562</v>
      </c>
      <c r="R12" s="479">
        <v>472.47530555555562</v>
      </c>
      <c r="S12" s="479">
        <v>472.47530555555562</v>
      </c>
      <c r="T12" s="479">
        <v>472.47530555555562</v>
      </c>
      <c r="U12" s="479">
        <v>472.47530555555562</v>
      </c>
      <c r="V12" s="479">
        <v>472.47530555555562</v>
      </c>
      <c r="W12" s="479">
        <v>472.47530555555562</v>
      </c>
      <c r="X12" s="479">
        <v>472.47530555555562</v>
      </c>
      <c r="Y12" s="479">
        <v>472.47530555555562</v>
      </c>
      <c r="Z12" s="479">
        <v>472.47530555555562</v>
      </c>
      <c r="AA12" s="479">
        <v>472.53986111111118</v>
      </c>
      <c r="AB12" s="479">
        <v>472.58805555555563</v>
      </c>
      <c r="AC12" s="479">
        <v>472.61616666666674</v>
      </c>
    </row>
    <row r="13" spans="1:29" ht="12" customHeight="1" x14ac:dyDescent="0.25">
      <c r="A13" s="591" t="s">
        <v>72</v>
      </c>
      <c r="B13" s="605" t="s">
        <v>288</v>
      </c>
      <c r="C13" s="11">
        <v>2400</v>
      </c>
      <c r="D13" s="22" t="s">
        <v>134</v>
      </c>
      <c r="E13" s="21">
        <v>459.66830000000004</v>
      </c>
      <c r="F13" s="479">
        <v>459.6849666666667</v>
      </c>
      <c r="G13" s="479">
        <v>459.69746666666668</v>
      </c>
      <c r="H13" s="479">
        <v>459.70996666666667</v>
      </c>
      <c r="I13" s="479">
        <v>459.72246666666666</v>
      </c>
      <c r="J13" s="479">
        <v>459.73496666666665</v>
      </c>
      <c r="K13" s="479">
        <v>459.74746666666664</v>
      </c>
      <c r="L13" s="479">
        <v>459.76413333333329</v>
      </c>
      <c r="M13" s="479">
        <v>459.78913333333327</v>
      </c>
      <c r="N13" s="479">
        <v>459.80996666666658</v>
      </c>
      <c r="O13" s="479">
        <v>459.8307999999999</v>
      </c>
      <c r="P13" s="479">
        <v>459.85579999999987</v>
      </c>
      <c r="Q13" s="479">
        <v>459.87663333333319</v>
      </c>
      <c r="R13" s="479">
        <v>459.90163333333317</v>
      </c>
      <c r="S13" s="479">
        <v>459.92663333333314</v>
      </c>
      <c r="T13" s="479">
        <v>459.94746666666646</v>
      </c>
      <c r="U13" s="479">
        <v>459.96829999999977</v>
      </c>
      <c r="V13" s="479">
        <v>459.99329999999975</v>
      </c>
      <c r="W13" s="479">
        <v>460.01829999999973</v>
      </c>
      <c r="X13" s="479">
        <v>460.04746666666637</v>
      </c>
      <c r="Y13" s="479">
        <v>460.08079999999973</v>
      </c>
      <c r="Z13" s="479">
        <v>460.10996666666637</v>
      </c>
      <c r="AA13" s="479">
        <v>460.13913333333301</v>
      </c>
      <c r="AB13" s="479">
        <v>460.16829999999965</v>
      </c>
      <c r="AC13" s="479">
        <v>460.19329999999962</v>
      </c>
    </row>
    <row r="14" spans="1:29" s="295" customFormat="1" ht="12" customHeight="1" x14ac:dyDescent="0.25">
      <c r="A14" s="592"/>
      <c r="B14" s="606"/>
      <c r="C14" s="11">
        <v>2400</v>
      </c>
      <c r="D14" s="22" t="s">
        <v>135</v>
      </c>
      <c r="E14" s="21">
        <v>86.827800000000011</v>
      </c>
      <c r="F14" s="479">
        <v>86.827800000000011</v>
      </c>
      <c r="G14" s="479">
        <v>86.827800000000011</v>
      </c>
      <c r="H14" s="479">
        <v>86.827800000000011</v>
      </c>
      <c r="I14" s="479">
        <v>86.827800000000011</v>
      </c>
      <c r="J14" s="479">
        <v>86.827800000000011</v>
      </c>
      <c r="K14" s="479">
        <v>86.827800000000011</v>
      </c>
      <c r="L14" s="479">
        <v>86.827800000000011</v>
      </c>
      <c r="M14" s="479">
        <v>86.827800000000011</v>
      </c>
      <c r="N14" s="479">
        <v>86.827800000000011</v>
      </c>
      <c r="O14" s="479">
        <v>86.827800000000011</v>
      </c>
      <c r="P14" s="479">
        <v>86.827800000000011</v>
      </c>
      <c r="Q14" s="479">
        <v>86.827800000000011</v>
      </c>
      <c r="R14" s="479">
        <v>86.827800000000011</v>
      </c>
      <c r="S14" s="479">
        <v>86.827800000000011</v>
      </c>
      <c r="T14" s="479">
        <v>86.827800000000011</v>
      </c>
      <c r="U14" s="479">
        <v>86.827800000000011</v>
      </c>
      <c r="V14" s="479">
        <v>86.827800000000011</v>
      </c>
      <c r="W14" s="479">
        <v>86.827800000000011</v>
      </c>
      <c r="X14" s="479">
        <v>86.827800000000011</v>
      </c>
      <c r="Y14" s="479">
        <v>86.827800000000011</v>
      </c>
      <c r="Z14" s="479">
        <v>86.827800000000011</v>
      </c>
      <c r="AA14" s="479">
        <v>86.827800000000011</v>
      </c>
      <c r="AB14" s="479">
        <v>86.827800000000011</v>
      </c>
      <c r="AC14" s="479">
        <v>86.827800000000011</v>
      </c>
    </row>
    <row r="15" spans="1:29" s="306" customFormat="1" ht="12" customHeight="1" x14ac:dyDescent="0.25">
      <c r="A15" s="591" t="s">
        <v>73</v>
      </c>
      <c r="B15" s="605" t="s">
        <v>266</v>
      </c>
      <c r="C15" s="11">
        <v>3600</v>
      </c>
      <c r="D15" s="22" t="s">
        <v>134</v>
      </c>
      <c r="E15" s="21">
        <v>172.887</v>
      </c>
      <c r="F15" s="479">
        <v>172.89811111111112</v>
      </c>
      <c r="G15" s="479">
        <v>172.90922222222224</v>
      </c>
      <c r="H15" s="479">
        <v>172.92033333333336</v>
      </c>
      <c r="I15" s="479">
        <v>172.93144444444448</v>
      </c>
      <c r="J15" s="479">
        <v>172.9425555555556</v>
      </c>
      <c r="K15" s="479">
        <v>172.95366666666672</v>
      </c>
      <c r="L15" s="479">
        <v>172.96477777777784</v>
      </c>
      <c r="M15" s="479">
        <v>172.98144444444452</v>
      </c>
      <c r="N15" s="479">
        <v>173.00088888888897</v>
      </c>
      <c r="O15" s="479">
        <v>173.02866666666674</v>
      </c>
      <c r="P15" s="479">
        <v>173.0592222222223</v>
      </c>
      <c r="Q15" s="479">
        <v>173.08977777777787</v>
      </c>
      <c r="R15" s="479">
        <v>173.12033333333343</v>
      </c>
      <c r="S15" s="479">
        <v>173.150888888889</v>
      </c>
      <c r="T15" s="479">
        <v>173.18144444444457</v>
      </c>
      <c r="U15" s="479">
        <v>173.21200000000013</v>
      </c>
      <c r="V15" s="479">
        <v>173.2425555555557</v>
      </c>
      <c r="W15" s="479">
        <v>173.27033333333347</v>
      </c>
      <c r="X15" s="479">
        <v>173.28700000000015</v>
      </c>
      <c r="Y15" s="479">
        <v>173.30088888888903</v>
      </c>
      <c r="Z15" s="479">
        <v>173.31477777777792</v>
      </c>
      <c r="AA15" s="479">
        <v>173.32866666666681</v>
      </c>
      <c r="AB15" s="479">
        <v>173.33977777777793</v>
      </c>
      <c r="AC15" s="479">
        <v>173.35088888888905</v>
      </c>
    </row>
    <row r="16" spans="1:29" s="306" customFormat="1" ht="12" customHeight="1" x14ac:dyDescent="0.25">
      <c r="A16" s="592"/>
      <c r="B16" s="606"/>
      <c r="C16" s="11">
        <v>3600</v>
      </c>
      <c r="D16" s="22" t="s">
        <v>135</v>
      </c>
      <c r="E16" s="21">
        <v>63.348000000000006</v>
      </c>
      <c r="F16" s="479">
        <v>63.356333333333339</v>
      </c>
      <c r="G16" s="479">
        <v>63.364666666666672</v>
      </c>
      <c r="H16" s="479">
        <v>63.373000000000005</v>
      </c>
      <c r="I16" s="479">
        <v>63.381333333333338</v>
      </c>
      <c r="J16" s="479">
        <v>63.38966666666667</v>
      </c>
      <c r="K16" s="479">
        <v>63.395222222222223</v>
      </c>
      <c r="L16" s="479">
        <v>63.400777777777776</v>
      </c>
      <c r="M16" s="479">
        <v>63.406333333333329</v>
      </c>
      <c r="N16" s="479">
        <v>63.411888888888882</v>
      </c>
      <c r="O16" s="479">
        <v>63.420222222222215</v>
      </c>
      <c r="P16" s="479">
        <v>63.428555555555548</v>
      </c>
      <c r="Q16" s="479">
        <v>63.43688888888888</v>
      </c>
      <c r="R16" s="479">
        <v>63.445222222222213</v>
      </c>
      <c r="S16" s="479">
        <v>63.453555555555546</v>
      </c>
      <c r="T16" s="479">
        <v>63.461888888888879</v>
      </c>
      <c r="U16" s="479">
        <v>63.470222222222212</v>
      </c>
      <c r="V16" s="479">
        <v>63.478555555555545</v>
      </c>
      <c r="W16" s="479">
        <v>63.486888888888878</v>
      </c>
      <c r="X16" s="479">
        <v>63.49522222222221</v>
      </c>
      <c r="Y16" s="479">
        <v>63.503555555555543</v>
      </c>
      <c r="Z16" s="479">
        <v>63.509111111111096</v>
      </c>
      <c r="AA16" s="479">
        <v>63.514666666666649</v>
      </c>
      <c r="AB16" s="479">
        <v>63.520222222222202</v>
      </c>
      <c r="AC16" s="479">
        <v>63.525777777777755</v>
      </c>
    </row>
    <row r="17" spans="1:29" s="295" customFormat="1" ht="12" customHeight="1" x14ac:dyDescent="0.25">
      <c r="A17" s="591" t="s">
        <v>74</v>
      </c>
      <c r="B17" s="605" t="s">
        <v>75</v>
      </c>
      <c r="C17" s="11">
        <v>4800</v>
      </c>
      <c r="D17" s="22" t="s">
        <v>134</v>
      </c>
      <c r="E17" s="21">
        <v>1607.51</v>
      </c>
      <c r="F17" s="479">
        <v>1607.5391666666667</v>
      </c>
      <c r="G17" s="479">
        <v>1607.5766666666666</v>
      </c>
      <c r="H17" s="479">
        <v>1607.6120833333332</v>
      </c>
      <c r="I17" s="479">
        <v>1607.6474999999998</v>
      </c>
      <c r="J17" s="479">
        <v>1607.6808333333331</v>
      </c>
      <c r="K17" s="479">
        <v>1607.7162499999997</v>
      </c>
      <c r="L17" s="479">
        <v>1607.7516666666663</v>
      </c>
      <c r="M17" s="479">
        <v>1607.8037499999996</v>
      </c>
      <c r="N17" s="479">
        <v>1607.8641666666663</v>
      </c>
      <c r="O17" s="479">
        <v>1607.9266666666663</v>
      </c>
      <c r="P17" s="479">
        <v>1607.9912499999996</v>
      </c>
      <c r="Q17" s="479">
        <v>1608.0474999999997</v>
      </c>
      <c r="R17" s="479">
        <v>1608.1099999999997</v>
      </c>
      <c r="S17" s="479">
        <v>1608.1724999999997</v>
      </c>
      <c r="T17" s="479">
        <v>1608.2349999999997</v>
      </c>
      <c r="U17" s="479">
        <v>1608.2954166666664</v>
      </c>
      <c r="V17" s="479">
        <v>1608.3516666666665</v>
      </c>
      <c r="W17" s="479">
        <v>1608.3995833333331</v>
      </c>
      <c r="X17" s="479">
        <v>1608.4391666666666</v>
      </c>
      <c r="Y17" s="479">
        <v>1608.4704166666666</v>
      </c>
      <c r="Z17" s="479">
        <v>1608.4995833333332</v>
      </c>
      <c r="AA17" s="479">
        <v>1608.5308333333332</v>
      </c>
      <c r="AB17" s="479">
        <v>1608.5579166666666</v>
      </c>
      <c r="AC17" s="479">
        <v>1608.585</v>
      </c>
    </row>
    <row r="18" spans="1:29" s="295" customFormat="1" ht="12" customHeight="1" x14ac:dyDescent="0.25">
      <c r="A18" s="592"/>
      <c r="B18" s="606"/>
      <c r="C18" s="11">
        <v>4800</v>
      </c>
      <c r="D18" s="22" t="s">
        <v>135</v>
      </c>
      <c r="E18" s="21">
        <v>447.09700000000004</v>
      </c>
      <c r="F18" s="479">
        <v>447.09700000000004</v>
      </c>
      <c r="G18" s="479">
        <v>447.09700000000004</v>
      </c>
      <c r="H18" s="479">
        <v>447.09700000000004</v>
      </c>
      <c r="I18" s="479">
        <v>447.09700000000004</v>
      </c>
      <c r="J18" s="479">
        <v>447.09700000000004</v>
      </c>
      <c r="K18" s="479">
        <v>447.09700000000004</v>
      </c>
      <c r="L18" s="479">
        <v>447.09741666666673</v>
      </c>
      <c r="M18" s="479">
        <v>447.10116666666676</v>
      </c>
      <c r="N18" s="479">
        <v>447.10158333333345</v>
      </c>
      <c r="O18" s="479">
        <v>447.10179166666677</v>
      </c>
      <c r="P18" s="479">
        <v>447.10220833333346</v>
      </c>
      <c r="Q18" s="479">
        <v>447.10762500000016</v>
      </c>
      <c r="R18" s="479">
        <v>447.1136666666668</v>
      </c>
      <c r="S18" s="479">
        <v>447.11575000000016</v>
      </c>
      <c r="T18" s="479">
        <v>447.12075000000016</v>
      </c>
      <c r="U18" s="479">
        <v>447.12304166666684</v>
      </c>
      <c r="V18" s="479">
        <v>447.12304166666684</v>
      </c>
      <c r="W18" s="479">
        <v>447.12304166666684</v>
      </c>
      <c r="X18" s="479">
        <v>447.12304166666684</v>
      </c>
      <c r="Y18" s="479">
        <v>447.12575000000015</v>
      </c>
      <c r="Z18" s="479">
        <v>447.12616666666685</v>
      </c>
      <c r="AA18" s="479">
        <v>447.12679166666686</v>
      </c>
      <c r="AB18" s="479">
        <v>447.12679166666686</v>
      </c>
      <c r="AC18" s="479">
        <v>447.12679166666686</v>
      </c>
    </row>
    <row r="19" spans="1:29" s="338" customFormat="1" ht="12" customHeight="1" x14ac:dyDescent="0.3">
      <c r="A19" s="591" t="s">
        <v>76</v>
      </c>
      <c r="B19" s="605" t="s">
        <v>124</v>
      </c>
      <c r="C19" s="11">
        <v>4800</v>
      </c>
      <c r="D19" s="22" t="s">
        <v>134</v>
      </c>
      <c r="E19" s="21">
        <v>3.6940000000000004</v>
      </c>
      <c r="F19" s="479">
        <v>3.6960833333333336</v>
      </c>
      <c r="G19" s="479">
        <v>3.6981666666666668</v>
      </c>
      <c r="H19" s="479">
        <v>3.70025</v>
      </c>
      <c r="I19" s="479">
        <v>3.7023333333333333</v>
      </c>
      <c r="J19" s="479">
        <v>3.7044166666666665</v>
      </c>
      <c r="K19" s="479">
        <v>3.7064999999999997</v>
      </c>
      <c r="L19" s="479">
        <v>3.7127499999999998</v>
      </c>
      <c r="M19" s="479">
        <v>3.7210833333333331</v>
      </c>
      <c r="N19" s="479">
        <v>3.7627499999999996</v>
      </c>
      <c r="O19" s="479">
        <v>3.808583333333333</v>
      </c>
      <c r="P19" s="479">
        <v>3.8564999999999996</v>
      </c>
      <c r="Q19" s="479">
        <v>3.8814999999999995</v>
      </c>
      <c r="R19" s="479">
        <v>3.9377499999999994</v>
      </c>
      <c r="S19" s="479">
        <v>4.0064999999999991</v>
      </c>
      <c r="T19" s="479">
        <v>4.0627499999999994</v>
      </c>
      <c r="U19" s="479">
        <v>4.0773333333333328</v>
      </c>
      <c r="V19" s="479">
        <v>4.079416666666666</v>
      </c>
      <c r="W19" s="479">
        <v>4.0814999999999992</v>
      </c>
      <c r="X19" s="479">
        <v>4.0835833333333325</v>
      </c>
      <c r="Y19" s="479">
        <v>4.0856666666666657</v>
      </c>
      <c r="Z19" s="479">
        <v>4.0856666666666657</v>
      </c>
      <c r="AA19" s="479">
        <v>4.0877499999999989</v>
      </c>
      <c r="AB19" s="479">
        <v>4.0898333333333321</v>
      </c>
      <c r="AC19" s="479">
        <v>4.0898333333333321</v>
      </c>
    </row>
    <row r="20" spans="1:29" ht="12" customHeight="1" x14ac:dyDescent="0.25">
      <c r="A20" s="592"/>
      <c r="B20" s="606"/>
      <c r="C20" s="11">
        <v>4800</v>
      </c>
      <c r="D20" s="22" t="s">
        <v>135</v>
      </c>
      <c r="E20" s="21">
        <v>3.121</v>
      </c>
      <c r="F20" s="479">
        <v>3.1245416666666666</v>
      </c>
      <c r="G20" s="479">
        <v>3.1280833333333331</v>
      </c>
      <c r="H20" s="479">
        <v>3.1318333333333332</v>
      </c>
      <c r="I20" s="479">
        <v>3.1355833333333334</v>
      </c>
      <c r="J20" s="479">
        <v>3.1393333333333335</v>
      </c>
      <c r="K20" s="479">
        <v>3.1430833333333337</v>
      </c>
      <c r="L20" s="479">
        <v>3.1466250000000002</v>
      </c>
      <c r="M20" s="479">
        <v>3.1501666666666668</v>
      </c>
      <c r="N20" s="479">
        <v>3.1841250000000003</v>
      </c>
      <c r="O20" s="479">
        <v>3.2282916666666668</v>
      </c>
      <c r="P20" s="479">
        <v>3.2757916666666667</v>
      </c>
      <c r="Q20" s="479">
        <v>3.3010000000000002</v>
      </c>
      <c r="R20" s="479">
        <v>3.352041666666667</v>
      </c>
      <c r="S20" s="479">
        <v>3.4085000000000005</v>
      </c>
      <c r="T20" s="479">
        <v>3.4620416666666673</v>
      </c>
      <c r="U20" s="479">
        <v>3.4757916666666673</v>
      </c>
      <c r="V20" s="479">
        <v>3.4789166666666671</v>
      </c>
      <c r="W20" s="479">
        <v>3.4820416666666669</v>
      </c>
      <c r="X20" s="479">
        <v>3.4853750000000003</v>
      </c>
      <c r="Y20" s="479">
        <v>3.4887083333333337</v>
      </c>
      <c r="Z20" s="479">
        <v>3.4916250000000004</v>
      </c>
      <c r="AA20" s="479">
        <v>3.4947500000000002</v>
      </c>
      <c r="AB20" s="479">
        <v>3.4978750000000001</v>
      </c>
      <c r="AC20" s="479">
        <v>3.5007916666666667</v>
      </c>
    </row>
    <row r="21" spans="1:29" ht="12" customHeight="1" x14ac:dyDescent="0.25">
      <c r="A21" s="591" t="s">
        <v>78</v>
      </c>
      <c r="B21" s="605" t="s">
        <v>46</v>
      </c>
      <c r="C21" s="11">
        <v>3600</v>
      </c>
      <c r="D21" s="22" t="s">
        <v>134</v>
      </c>
      <c r="E21" s="21">
        <v>850.86</v>
      </c>
      <c r="F21" s="479">
        <v>850.87388888888893</v>
      </c>
      <c r="G21" s="479">
        <v>850.88777777777784</v>
      </c>
      <c r="H21" s="479">
        <v>850.90166666666676</v>
      </c>
      <c r="I21" s="479">
        <v>850.91555555555567</v>
      </c>
      <c r="J21" s="479">
        <v>850.92944444444458</v>
      </c>
      <c r="K21" s="479">
        <v>850.9433333333335</v>
      </c>
      <c r="L21" s="479">
        <v>850.95722222222241</v>
      </c>
      <c r="M21" s="479">
        <v>850.97111111111133</v>
      </c>
      <c r="N21" s="479">
        <v>850.99333333333357</v>
      </c>
      <c r="O21" s="479">
        <v>851.01277777777796</v>
      </c>
      <c r="P21" s="479">
        <v>851.0350000000002</v>
      </c>
      <c r="Q21" s="479">
        <v>851.05722222222244</v>
      </c>
      <c r="R21" s="479">
        <v>851.08222222222241</v>
      </c>
      <c r="S21" s="479">
        <v>851.10444444444465</v>
      </c>
      <c r="T21" s="479">
        <v>851.12388888888904</v>
      </c>
      <c r="U21" s="479">
        <v>851.14888888888902</v>
      </c>
      <c r="V21" s="479">
        <v>851.17111111111126</v>
      </c>
      <c r="W21" s="479">
        <v>851.19055555555565</v>
      </c>
      <c r="X21" s="479">
        <v>851.21</v>
      </c>
      <c r="Y21" s="479">
        <v>851.22388888888895</v>
      </c>
      <c r="Z21" s="479">
        <v>851.23500000000001</v>
      </c>
      <c r="AA21" s="479">
        <v>851.24888888888893</v>
      </c>
      <c r="AB21" s="479">
        <v>851.26277777777784</v>
      </c>
      <c r="AC21" s="479">
        <v>851.27666666666676</v>
      </c>
    </row>
    <row r="22" spans="1:29" s="157" customFormat="1" ht="12" customHeight="1" x14ac:dyDescent="0.25">
      <c r="A22" s="592"/>
      <c r="B22" s="606"/>
      <c r="C22" s="11">
        <v>3600</v>
      </c>
      <c r="D22" s="22" t="s">
        <v>135</v>
      </c>
      <c r="E22" s="21">
        <v>716.13010000000008</v>
      </c>
      <c r="F22" s="479">
        <v>716.13287777777782</v>
      </c>
      <c r="G22" s="479">
        <v>716.13843333333341</v>
      </c>
      <c r="H22" s="479">
        <v>716.143988888889</v>
      </c>
      <c r="I22" s="479">
        <v>716.14954444444459</v>
      </c>
      <c r="J22" s="479">
        <v>716.15510000000017</v>
      </c>
      <c r="K22" s="479">
        <v>716.16065555555576</v>
      </c>
      <c r="L22" s="479">
        <v>716.16621111111135</v>
      </c>
      <c r="M22" s="479">
        <v>716.16898888888909</v>
      </c>
      <c r="N22" s="479">
        <v>716.16898888888909</v>
      </c>
      <c r="O22" s="479">
        <v>716.16898888888909</v>
      </c>
      <c r="P22" s="479">
        <v>716.16898888888909</v>
      </c>
      <c r="Q22" s="479">
        <v>716.16898888888909</v>
      </c>
      <c r="R22" s="479">
        <v>716.16898888888909</v>
      </c>
      <c r="S22" s="479">
        <v>716.16898888888909</v>
      </c>
      <c r="T22" s="479">
        <v>716.16898888888909</v>
      </c>
      <c r="U22" s="479">
        <v>716.16898888888909</v>
      </c>
      <c r="V22" s="479">
        <v>716.16898888888909</v>
      </c>
      <c r="W22" s="479">
        <v>716.16898888888909</v>
      </c>
      <c r="X22" s="479">
        <v>716.17176666666683</v>
      </c>
      <c r="Y22" s="479">
        <v>716.17454444444456</v>
      </c>
      <c r="Z22" s="479">
        <v>716.1773222222223</v>
      </c>
      <c r="AA22" s="479">
        <v>716.18010000000004</v>
      </c>
      <c r="AB22" s="479">
        <v>716.18287777777778</v>
      </c>
      <c r="AC22" s="479">
        <v>716.18565555555551</v>
      </c>
    </row>
    <row r="23" spans="1:29" ht="12" customHeight="1" x14ac:dyDescent="0.25">
      <c r="A23" s="591" t="s">
        <v>79</v>
      </c>
      <c r="B23" s="605" t="s">
        <v>80</v>
      </c>
      <c r="C23" s="11">
        <v>1200</v>
      </c>
      <c r="D23" s="22" t="s">
        <v>134</v>
      </c>
      <c r="E23" s="21">
        <v>8099.7251000000006</v>
      </c>
      <c r="F23" s="479">
        <v>8099.9751000000006</v>
      </c>
      <c r="G23" s="479">
        <v>8100.2084333333341</v>
      </c>
      <c r="H23" s="479">
        <v>8100.4501000000009</v>
      </c>
      <c r="I23" s="479">
        <v>8100.6917666666677</v>
      </c>
      <c r="J23" s="479">
        <v>8100.9334333333345</v>
      </c>
      <c r="K23" s="479">
        <v>8101.1584333333349</v>
      </c>
      <c r="L23" s="479">
        <v>8101.3251000000018</v>
      </c>
      <c r="M23" s="479">
        <v>8101.4751000000015</v>
      </c>
      <c r="N23" s="479">
        <v>8101.7334333333347</v>
      </c>
      <c r="O23" s="479">
        <v>8102.0167666666684</v>
      </c>
      <c r="P23" s="479">
        <v>8102.3251000000018</v>
      </c>
      <c r="Q23" s="479">
        <v>8102.6417666666684</v>
      </c>
      <c r="R23" s="479">
        <v>8102.9584333333351</v>
      </c>
      <c r="S23" s="479">
        <v>8103.2667666666684</v>
      </c>
      <c r="T23" s="479">
        <v>8103.625100000002</v>
      </c>
      <c r="U23" s="479">
        <v>8103.9834333333356</v>
      </c>
      <c r="V23" s="479">
        <v>8104.3001000000022</v>
      </c>
      <c r="W23" s="479">
        <v>8104.5667666666686</v>
      </c>
      <c r="X23" s="479">
        <v>8104.8501000000024</v>
      </c>
      <c r="Y23" s="479">
        <v>8105.1084333333356</v>
      </c>
      <c r="Z23" s="479">
        <v>8105.3584333333356</v>
      </c>
      <c r="AA23" s="479">
        <v>8105.625100000002</v>
      </c>
      <c r="AB23" s="479">
        <v>8105.875100000002</v>
      </c>
      <c r="AC23" s="479">
        <v>8106.1084333333356</v>
      </c>
    </row>
    <row r="24" spans="1:29" ht="12" customHeight="1" x14ac:dyDescent="0.25">
      <c r="A24" s="592"/>
      <c r="B24" s="606"/>
      <c r="C24" s="11">
        <v>1200</v>
      </c>
      <c r="D24" s="22" t="s">
        <v>135</v>
      </c>
      <c r="E24" s="21">
        <v>2975.0901000000003</v>
      </c>
      <c r="F24" s="479">
        <v>2975.1484333333337</v>
      </c>
      <c r="G24" s="479">
        <v>2975.2067666666671</v>
      </c>
      <c r="H24" s="479">
        <v>2975.2651000000005</v>
      </c>
      <c r="I24" s="479">
        <v>2975.3234333333339</v>
      </c>
      <c r="J24" s="479">
        <v>2975.3817666666673</v>
      </c>
      <c r="K24" s="479">
        <v>2975.4401000000007</v>
      </c>
      <c r="L24" s="479">
        <v>2975.4901000000009</v>
      </c>
      <c r="M24" s="479">
        <v>2975.5401000000011</v>
      </c>
      <c r="N24" s="479">
        <v>2975.5984333333345</v>
      </c>
      <c r="O24" s="479">
        <v>2975.6651000000011</v>
      </c>
      <c r="P24" s="479">
        <v>2975.7484333333346</v>
      </c>
      <c r="Q24" s="479">
        <v>2975.831766666668</v>
      </c>
      <c r="R24" s="479">
        <v>2975.9067666666679</v>
      </c>
      <c r="S24" s="479">
        <v>2975.9817666666677</v>
      </c>
      <c r="T24" s="479">
        <v>2976.0734333333344</v>
      </c>
      <c r="U24" s="479">
        <v>2976.1651000000011</v>
      </c>
      <c r="V24" s="479">
        <v>2976.2484333333346</v>
      </c>
      <c r="W24" s="479">
        <v>2976.3151000000012</v>
      </c>
      <c r="X24" s="479">
        <v>2976.3734333333346</v>
      </c>
      <c r="Y24" s="479">
        <v>2976.431766666668</v>
      </c>
      <c r="Z24" s="479">
        <v>2976.4901000000013</v>
      </c>
      <c r="AA24" s="479">
        <v>2976.5484333333347</v>
      </c>
      <c r="AB24" s="479">
        <v>2976.6067666666681</v>
      </c>
      <c r="AC24" s="479">
        <v>2976.6651000000015</v>
      </c>
    </row>
    <row r="25" spans="1:29" s="157" customFormat="1" ht="12" customHeight="1" x14ac:dyDescent="0.25">
      <c r="A25" s="591" t="s">
        <v>81</v>
      </c>
      <c r="B25" s="605" t="s">
        <v>137</v>
      </c>
      <c r="C25" s="11">
        <v>7200</v>
      </c>
      <c r="D25" s="22" t="s">
        <v>134</v>
      </c>
      <c r="E25" s="21">
        <v>3908.3899000000001</v>
      </c>
      <c r="F25" s="479">
        <v>3908.4468444444447</v>
      </c>
      <c r="G25" s="479">
        <v>3908.4996222222226</v>
      </c>
      <c r="H25" s="479">
        <v>3908.5496222222228</v>
      </c>
      <c r="I25" s="479">
        <v>3908.5982333333341</v>
      </c>
      <c r="J25" s="479">
        <v>3908.6454555555565</v>
      </c>
      <c r="K25" s="479">
        <v>3908.6968444444456</v>
      </c>
      <c r="L25" s="479">
        <v>3908.755177777779</v>
      </c>
      <c r="M25" s="479">
        <v>3908.8301777777788</v>
      </c>
      <c r="N25" s="479">
        <v>3908.9135111111123</v>
      </c>
      <c r="O25" s="479">
        <v>3909.0065666666678</v>
      </c>
      <c r="P25" s="479">
        <v>3909.0982333333345</v>
      </c>
      <c r="Q25" s="479">
        <v>3909.192677777779</v>
      </c>
      <c r="R25" s="479">
        <v>3909.2885111111123</v>
      </c>
      <c r="S25" s="479">
        <v>3909.3829555555567</v>
      </c>
      <c r="T25" s="479">
        <v>3909.4801777777789</v>
      </c>
      <c r="U25" s="479">
        <v>3909.5760111111122</v>
      </c>
      <c r="V25" s="479">
        <v>3909.6649000000011</v>
      </c>
      <c r="W25" s="479">
        <v>3909.7510111111123</v>
      </c>
      <c r="X25" s="479">
        <v>3909.8315666666681</v>
      </c>
      <c r="Y25" s="479">
        <v>3909.9093444444457</v>
      </c>
      <c r="Z25" s="479">
        <v>3909.9843444444455</v>
      </c>
      <c r="AA25" s="479">
        <v>3910.062122222223</v>
      </c>
      <c r="AB25" s="479">
        <v>3910.1301777777785</v>
      </c>
      <c r="AC25" s="479">
        <v>3910.1912888888896</v>
      </c>
    </row>
    <row r="26" spans="1:29" ht="12" customHeight="1" x14ac:dyDescent="0.25">
      <c r="A26" s="592"/>
      <c r="B26" s="606"/>
      <c r="C26" s="11">
        <v>7200</v>
      </c>
      <c r="D26" s="22" t="s">
        <v>135</v>
      </c>
      <c r="E26" s="21">
        <v>1212.8600000000001</v>
      </c>
      <c r="F26" s="479">
        <v>1212.8697222222224</v>
      </c>
      <c r="G26" s="479">
        <v>1212.8794444444447</v>
      </c>
      <c r="H26" s="479">
        <v>1212.8905555555559</v>
      </c>
      <c r="I26" s="479">
        <v>1212.9016666666671</v>
      </c>
      <c r="J26" s="479">
        <v>1212.9127777777783</v>
      </c>
      <c r="K26" s="479">
        <v>1212.9225000000006</v>
      </c>
      <c r="L26" s="479">
        <v>1212.9322222222229</v>
      </c>
      <c r="M26" s="479">
        <v>1212.9461111111118</v>
      </c>
      <c r="N26" s="479">
        <v>1212.9600000000007</v>
      </c>
      <c r="O26" s="479">
        <v>1212.9738888888896</v>
      </c>
      <c r="P26" s="479">
        <v>1212.9877777777785</v>
      </c>
      <c r="Q26" s="479">
        <v>1213.0030555555563</v>
      </c>
      <c r="R26" s="479">
        <v>1213.019722222223</v>
      </c>
      <c r="S26" s="479">
        <v>1213.0336111111119</v>
      </c>
      <c r="T26" s="479">
        <v>1213.0475000000008</v>
      </c>
      <c r="U26" s="479">
        <v>1213.0613888888897</v>
      </c>
      <c r="V26" s="479">
        <v>1213.0725000000009</v>
      </c>
      <c r="W26" s="479">
        <v>1213.0822222222232</v>
      </c>
      <c r="X26" s="479">
        <v>1213.0919444444455</v>
      </c>
      <c r="Y26" s="479">
        <v>1213.100277777779</v>
      </c>
      <c r="Z26" s="479">
        <v>1213.1072222222233</v>
      </c>
      <c r="AA26" s="479">
        <v>1213.1141666666676</v>
      </c>
      <c r="AB26" s="479">
        <v>1213.121111111112</v>
      </c>
      <c r="AC26" s="479">
        <v>1213.1280555555563</v>
      </c>
    </row>
    <row r="27" spans="1:29" ht="12" customHeight="1" x14ac:dyDescent="0.25">
      <c r="A27" s="591" t="s">
        <v>82</v>
      </c>
      <c r="B27" s="605" t="s">
        <v>289</v>
      </c>
      <c r="C27" s="11">
        <v>12000</v>
      </c>
      <c r="D27" s="22" t="s">
        <v>134</v>
      </c>
      <c r="E27" s="21">
        <v>6056.6851000000006</v>
      </c>
      <c r="F27" s="479">
        <v>6056.7701000000006</v>
      </c>
      <c r="G27" s="479">
        <v>6056.8509333333341</v>
      </c>
      <c r="H27" s="479">
        <v>6056.9301000000005</v>
      </c>
      <c r="I27" s="479">
        <v>6057.0076000000008</v>
      </c>
      <c r="J27" s="479">
        <v>6057.080100000001</v>
      </c>
      <c r="K27" s="479">
        <v>6057.1567666666679</v>
      </c>
      <c r="L27" s="479">
        <v>6057.2392666666683</v>
      </c>
      <c r="M27" s="479">
        <v>6057.3301000000019</v>
      </c>
      <c r="N27" s="479">
        <v>6057.4367666666685</v>
      </c>
      <c r="O27" s="479">
        <v>6057.5617666666685</v>
      </c>
      <c r="P27" s="479">
        <v>6057.7026000000014</v>
      </c>
      <c r="Q27" s="479">
        <v>6057.8451000000014</v>
      </c>
      <c r="R27" s="479">
        <v>6057.9901000000018</v>
      </c>
      <c r="S27" s="479">
        <v>6058.1359333333348</v>
      </c>
      <c r="T27" s="479">
        <v>6058.2809333333353</v>
      </c>
      <c r="U27" s="479">
        <v>6058.4251000000022</v>
      </c>
      <c r="V27" s="479">
        <v>6058.5692666666691</v>
      </c>
      <c r="W27" s="479">
        <v>6058.7101000000021</v>
      </c>
      <c r="X27" s="479">
        <v>6058.8517666666685</v>
      </c>
      <c r="Y27" s="479">
        <v>6058.9917666666688</v>
      </c>
      <c r="Z27" s="479">
        <v>6059.1259333333355</v>
      </c>
      <c r="AA27" s="479">
        <v>6059.2584333333352</v>
      </c>
      <c r="AB27" s="479">
        <v>6059.3626000000022</v>
      </c>
      <c r="AC27" s="479">
        <v>6059.4509333333353</v>
      </c>
    </row>
    <row r="28" spans="1:29" ht="12" customHeight="1" x14ac:dyDescent="0.25">
      <c r="A28" s="592"/>
      <c r="B28" s="606"/>
      <c r="C28" s="11">
        <v>12000</v>
      </c>
      <c r="D28" s="22" t="s">
        <v>135</v>
      </c>
      <c r="E28" s="21">
        <v>1608.5439000000001</v>
      </c>
      <c r="F28" s="479">
        <v>1608.5672333333334</v>
      </c>
      <c r="G28" s="479">
        <v>1608.5897333333335</v>
      </c>
      <c r="H28" s="479">
        <v>1608.6114000000002</v>
      </c>
      <c r="I28" s="479">
        <v>1608.6322333333335</v>
      </c>
      <c r="J28" s="479">
        <v>1608.6522333333335</v>
      </c>
      <c r="K28" s="479">
        <v>1608.6722333333335</v>
      </c>
      <c r="L28" s="479">
        <v>1608.6939000000002</v>
      </c>
      <c r="M28" s="479">
        <v>1608.7147333333335</v>
      </c>
      <c r="N28" s="479">
        <v>1608.7355666666667</v>
      </c>
      <c r="O28" s="479">
        <v>1608.7564</v>
      </c>
      <c r="P28" s="479">
        <v>1608.7805666666666</v>
      </c>
      <c r="Q28" s="479">
        <v>1608.8055666666667</v>
      </c>
      <c r="R28" s="479">
        <v>1608.8322333333333</v>
      </c>
      <c r="S28" s="479">
        <v>1608.8588999999999</v>
      </c>
      <c r="T28" s="479">
        <v>1608.8855666666666</v>
      </c>
      <c r="U28" s="479">
        <v>1608.9122333333332</v>
      </c>
      <c r="V28" s="479">
        <v>1608.9397333333332</v>
      </c>
      <c r="W28" s="479">
        <v>1608.9672333333331</v>
      </c>
      <c r="X28" s="479">
        <v>1608.994733333333</v>
      </c>
      <c r="Y28" s="479">
        <v>1609.0222333333329</v>
      </c>
      <c r="Z28" s="479">
        <v>1609.0463999999995</v>
      </c>
      <c r="AA28" s="479">
        <v>1609.0705666666661</v>
      </c>
      <c r="AB28" s="479">
        <v>1609.0922333333328</v>
      </c>
      <c r="AC28" s="479">
        <v>1609.1105666666663</v>
      </c>
    </row>
    <row r="29" spans="1:29" ht="12" customHeight="1" x14ac:dyDescent="0.25">
      <c r="A29" s="591" t="s">
        <v>83</v>
      </c>
      <c r="B29" s="605" t="s">
        <v>138</v>
      </c>
      <c r="C29" s="11">
        <v>7200</v>
      </c>
      <c r="D29" s="22" t="s">
        <v>134</v>
      </c>
      <c r="E29" s="21">
        <v>1167.8</v>
      </c>
      <c r="F29" s="479">
        <v>1167.8319444444444</v>
      </c>
      <c r="G29" s="479">
        <v>1167.8625</v>
      </c>
      <c r="H29" s="479">
        <v>1167.8916666666667</v>
      </c>
      <c r="I29" s="479">
        <v>1167.9194444444445</v>
      </c>
      <c r="J29" s="479">
        <v>1167.9472222222223</v>
      </c>
      <c r="K29" s="479">
        <v>1167.9750000000001</v>
      </c>
      <c r="L29" s="479">
        <v>1168.0083333333334</v>
      </c>
      <c r="M29" s="479">
        <v>1168.0500000000002</v>
      </c>
      <c r="N29" s="479">
        <v>1168.1041666666667</v>
      </c>
      <c r="O29" s="479">
        <v>1168.1597222222224</v>
      </c>
      <c r="P29" s="479">
        <v>1168.2208333333335</v>
      </c>
      <c r="Q29" s="479">
        <v>1168.2791666666669</v>
      </c>
      <c r="R29" s="479">
        <v>1168.3402777777781</v>
      </c>
      <c r="S29" s="479">
        <v>1168.3972222222226</v>
      </c>
      <c r="T29" s="479">
        <v>1168.455555555556</v>
      </c>
      <c r="U29" s="479">
        <v>1168.5152777777782</v>
      </c>
      <c r="V29" s="479">
        <v>1168.5763888888894</v>
      </c>
      <c r="W29" s="479">
        <v>1168.6333333333339</v>
      </c>
      <c r="X29" s="479">
        <v>1168.6805555555561</v>
      </c>
      <c r="Y29" s="479">
        <v>1168.7236111111117</v>
      </c>
      <c r="Z29" s="479">
        <v>1168.7625000000005</v>
      </c>
      <c r="AA29" s="479">
        <v>1168.8027777777784</v>
      </c>
      <c r="AB29" s="479">
        <v>1168.8388888888894</v>
      </c>
      <c r="AC29" s="479">
        <v>1168.8722222222227</v>
      </c>
    </row>
    <row r="30" spans="1:29" s="157" customFormat="1" ht="12" customHeight="1" x14ac:dyDescent="0.25">
      <c r="A30" s="592"/>
      <c r="B30" s="606"/>
      <c r="C30" s="11">
        <v>7200</v>
      </c>
      <c r="D30" s="22" t="s">
        <v>135</v>
      </c>
      <c r="E30" s="21">
        <v>177.887</v>
      </c>
      <c r="F30" s="479">
        <v>177.89630555555556</v>
      </c>
      <c r="G30" s="479">
        <v>177.90616666666668</v>
      </c>
      <c r="H30" s="479">
        <v>177.9158888888889</v>
      </c>
      <c r="I30" s="479">
        <v>177.92533333333336</v>
      </c>
      <c r="J30" s="479">
        <v>177.93477777777781</v>
      </c>
      <c r="K30" s="479">
        <v>177.94394444444447</v>
      </c>
      <c r="L30" s="479">
        <v>177.95297222222226</v>
      </c>
      <c r="M30" s="479">
        <v>177.96394444444448</v>
      </c>
      <c r="N30" s="479">
        <v>177.9763055555556</v>
      </c>
      <c r="O30" s="479">
        <v>177.98838888888892</v>
      </c>
      <c r="P30" s="479">
        <v>178.00075000000004</v>
      </c>
      <c r="Q30" s="479">
        <v>178.01186111111116</v>
      </c>
      <c r="R30" s="479">
        <v>178.02325000000005</v>
      </c>
      <c r="S30" s="479">
        <v>178.03658333333337</v>
      </c>
      <c r="T30" s="479">
        <v>178.04977777777782</v>
      </c>
      <c r="U30" s="479">
        <v>178.06158333333337</v>
      </c>
      <c r="V30" s="479">
        <v>178.07547222222226</v>
      </c>
      <c r="W30" s="479">
        <v>178.08741666666671</v>
      </c>
      <c r="X30" s="479">
        <v>178.09797222222227</v>
      </c>
      <c r="Y30" s="479">
        <v>178.10783333333339</v>
      </c>
      <c r="Z30" s="479">
        <v>178.11658333333338</v>
      </c>
      <c r="AA30" s="479">
        <v>178.12408333333337</v>
      </c>
      <c r="AB30" s="479">
        <v>178.1314444444445</v>
      </c>
      <c r="AC30" s="479">
        <v>178.13838888888895</v>
      </c>
    </row>
    <row r="31" spans="1:29" s="157" customFormat="1" ht="12" customHeight="1" x14ac:dyDescent="0.25">
      <c r="A31" s="591" t="s">
        <v>84</v>
      </c>
      <c r="B31" s="605" t="s">
        <v>139</v>
      </c>
      <c r="C31" s="11">
        <v>7200</v>
      </c>
      <c r="D31" s="22" t="s">
        <v>134</v>
      </c>
      <c r="E31" s="21">
        <v>1722.7180000000001</v>
      </c>
      <c r="F31" s="479">
        <v>1722.7249444444444</v>
      </c>
      <c r="G31" s="479">
        <v>1722.7304999999999</v>
      </c>
      <c r="H31" s="479">
        <v>1722.7360555555554</v>
      </c>
      <c r="I31" s="479">
        <v>1722.7416111111108</v>
      </c>
      <c r="J31" s="479">
        <v>1722.7471666666663</v>
      </c>
      <c r="K31" s="479">
        <v>1722.7541111111107</v>
      </c>
      <c r="L31" s="479">
        <v>1722.763833333333</v>
      </c>
      <c r="M31" s="479">
        <v>1722.7832777777774</v>
      </c>
      <c r="N31" s="479">
        <v>1722.8152222222218</v>
      </c>
      <c r="O31" s="479">
        <v>1722.8513333333328</v>
      </c>
      <c r="P31" s="479">
        <v>1722.8888333333327</v>
      </c>
      <c r="Q31" s="479">
        <v>1722.922166666666</v>
      </c>
      <c r="R31" s="479">
        <v>1722.9582777777771</v>
      </c>
      <c r="S31" s="479">
        <v>1722.995777777777</v>
      </c>
      <c r="T31" s="479">
        <v>1723.0346666666658</v>
      </c>
      <c r="U31" s="479">
        <v>1723.0693888888879</v>
      </c>
      <c r="V31" s="479">
        <v>1723.0999444444435</v>
      </c>
      <c r="W31" s="479">
        <v>1723.1249444444436</v>
      </c>
      <c r="X31" s="479">
        <v>1723.1416111111103</v>
      </c>
      <c r="Y31" s="479">
        <v>1723.1554999999992</v>
      </c>
      <c r="Z31" s="479">
        <v>1723.1679999999992</v>
      </c>
      <c r="AA31" s="479">
        <v>1723.1804999999993</v>
      </c>
      <c r="AB31" s="479">
        <v>1723.1916111111104</v>
      </c>
      <c r="AC31" s="479">
        <v>1723.1999444444439</v>
      </c>
    </row>
    <row r="32" spans="1:29" ht="12" customHeight="1" x14ac:dyDescent="0.25">
      <c r="A32" s="592"/>
      <c r="B32" s="606"/>
      <c r="C32" s="11">
        <v>7200</v>
      </c>
      <c r="D32" s="22" t="s">
        <v>135</v>
      </c>
      <c r="E32" s="21">
        <v>989.6110000000001</v>
      </c>
      <c r="F32" s="479">
        <v>989.61530555555566</v>
      </c>
      <c r="G32" s="479">
        <v>989.61975000000007</v>
      </c>
      <c r="H32" s="479">
        <v>989.62419444444447</v>
      </c>
      <c r="I32" s="479">
        <v>989.62877777777783</v>
      </c>
      <c r="J32" s="479">
        <v>989.63322222222223</v>
      </c>
      <c r="K32" s="479">
        <v>989.63863888888886</v>
      </c>
      <c r="L32" s="479">
        <v>989.6440555555555</v>
      </c>
      <c r="M32" s="479">
        <v>989.65447222222213</v>
      </c>
      <c r="N32" s="479">
        <v>989.67099999999994</v>
      </c>
      <c r="O32" s="479">
        <v>989.68836111111102</v>
      </c>
      <c r="P32" s="479">
        <v>989.70641666666654</v>
      </c>
      <c r="Q32" s="479">
        <v>989.7201666666665</v>
      </c>
      <c r="R32" s="479">
        <v>989.73502777777765</v>
      </c>
      <c r="S32" s="479">
        <v>989.75308333333317</v>
      </c>
      <c r="T32" s="479">
        <v>989.77224999999987</v>
      </c>
      <c r="U32" s="479">
        <v>989.78738888888881</v>
      </c>
      <c r="V32" s="479">
        <v>989.80113888888877</v>
      </c>
      <c r="W32" s="479">
        <v>989.81266666666659</v>
      </c>
      <c r="X32" s="479">
        <v>989.82030555555548</v>
      </c>
      <c r="Y32" s="479">
        <v>989.82752777777773</v>
      </c>
      <c r="Z32" s="479">
        <v>989.83419444444439</v>
      </c>
      <c r="AA32" s="479">
        <v>989.84086111111105</v>
      </c>
      <c r="AB32" s="479">
        <v>989.84738888888887</v>
      </c>
      <c r="AC32" s="479">
        <v>989.85155555555559</v>
      </c>
    </row>
    <row r="33" spans="1:29" ht="12" customHeight="1" x14ac:dyDescent="0.25">
      <c r="A33" s="591" t="s">
        <v>85</v>
      </c>
      <c r="B33" s="605" t="s">
        <v>140</v>
      </c>
      <c r="C33" s="11">
        <v>4800</v>
      </c>
      <c r="D33" s="22" t="s">
        <v>134</v>
      </c>
      <c r="E33" s="21">
        <v>3627.8440000000001</v>
      </c>
      <c r="F33" s="479">
        <v>3627.8940000000002</v>
      </c>
      <c r="G33" s="479">
        <v>3627.9398333333334</v>
      </c>
      <c r="H33" s="479">
        <v>3627.9814999999999</v>
      </c>
      <c r="I33" s="479">
        <v>3628.0210833333331</v>
      </c>
      <c r="J33" s="479">
        <v>3628.058583333333</v>
      </c>
      <c r="K33" s="479">
        <v>3628.1002499999995</v>
      </c>
      <c r="L33" s="479">
        <v>3628.1544166666663</v>
      </c>
      <c r="M33" s="479">
        <v>3628.214833333333</v>
      </c>
      <c r="N33" s="479">
        <v>3628.2814999999996</v>
      </c>
      <c r="O33" s="479">
        <v>3628.3523333333328</v>
      </c>
      <c r="P33" s="479">
        <v>3628.4252499999993</v>
      </c>
      <c r="Q33" s="479">
        <v>3628.4960833333325</v>
      </c>
      <c r="R33" s="479">
        <v>3628.5689999999991</v>
      </c>
      <c r="S33" s="479">
        <v>3628.6398333333323</v>
      </c>
      <c r="T33" s="479">
        <v>3628.7044166666656</v>
      </c>
      <c r="U33" s="479">
        <v>3628.7710833333322</v>
      </c>
      <c r="V33" s="479">
        <v>3628.8356666666655</v>
      </c>
      <c r="W33" s="479">
        <v>3628.9002499999988</v>
      </c>
      <c r="X33" s="479">
        <v>3628.9648333333321</v>
      </c>
      <c r="Y33" s="479">
        <v>3629.0273333333321</v>
      </c>
      <c r="Z33" s="479">
        <v>3629.0919166666654</v>
      </c>
      <c r="AA33" s="479">
        <v>3629.1564999999987</v>
      </c>
      <c r="AB33" s="479">
        <v>3629.2314999999985</v>
      </c>
      <c r="AC33" s="479">
        <v>3629.3314999999984</v>
      </c>
    </row>
    <row r="34" spans="1:29" ht="12" customHeight="1" x14ac:dyDescent="0.25">
      <c r="A34" s="592"/>
      <c r="B34" s="606"/>
      <c r="C34" s="11">
        <v>4800</v>
      </c>
      <c r="D34" s="22" t="s">
        <v>135</v>
      </c>
      <c r="E34" s="21">
        <v>1556.3610000000001</v>
      </c>
      <c r="F34" s="479">
        <v>1556.3670416666669</v>
      </c>
      <c r="G34" s="479">
        <v>1556.3743333333334</v>
      </c>
      <c r="H34" s="479">
        <v>1556.3805833333333</v>
      </c>
      <c r="I34" s="479">
        <v>1556.38725</v>
      </c>
      <c r="J34" s="479">
        <v>1556.3930833333334</v>
      </c>
      <c r="K34" s="479">
        <v>1556.3985</v>
      </c>
      <c r="L34" s="479">
        <v>1556.4059999999999</v>
      </c>
      <c r="M34" s="479">
        <v>1556.4120416666667</v>
      </c>
      <c r="N34" s="479">
        <v>1556.41725</v>
      </c>
      <c r="O34" s="479">
        <v>1556.4230833333334</v>
      </c>
      <c r="P34" s="479">
        <v>1556.4287083333334</v>
      </c>
      <c r="Q34" s="479">
        <v>1556.4345416666667</v>
      </c>
      <c r="R34" s="479">
        <v>1556.4426666666668</v>
      </c>
      <c r="S34" s="479">
        <v>1556.4503750000001</v>
      </c>
      <c r="T34" s="479">
        <v>1556.4557916666668</v>
      </c>
      <c r="U34" s="479">
        <v>1556.4612083333334</v>
      </c>
      <c r="V34" s="479">
        <v>1556.4664166666666</v>
      </c>
      <c r="W34" s="479">
        <v>1556.4737083333332</v>
      </c>
      <c r="X34" s="479">
        <v>1556.4799583333331</v>
      </c>
      <c r="Y34" s="479">
        <v>1556.4889166666665</v>
      </c>
      <c r="Z34" s="479">
        <v>1556.4959999999999</v>
      </c>
      <c r="AA34" s="479">
        <v>1556.5014166666665</v>
      </c>
      <c r="AB34" s="479">
        <v>1556.5147499999998</v>
      </c>
      <c r="AC34" s="479">
        <v>1556.5418333333332</v>
      </c>
    </row>
    <row r="35" spans="1:29" ht="12" customHeight="1" x14ac:dyDescent="0.25">
      <c r="A35" s="591" t="s">
        <v>86</v>
      </c>
      <c r="B35" s="605" t="s">
        <v>141</v>
      </c>
      <c r="C35" s="11">
        <v>3600</v>
      </c>
      <c r="D35" s="22" t="s">
        <v>134</v>
      </c>
      <c r="E35" s="21">
        <v>1339.64</v>
      </c>
      <c r="F35" s="479">
        <v>1339.64</v>
      </c>
      <c r="G35" s="479">
        <v>1339.64</v>
      </c>
      <c r="H35" s="479">
        <v>1339.64</v>
      </c>
      <c r="I35" s="479">
        <v>1339.64</v>
      </c>
      <c r="J35" s="479">
        <v>1339.64</v>
      </c>
      <c r="K35" s="479">
        <v>1339.64</v>
      </c>
      <c r="L35" s="479">
        <v>1339.64</v>
      </c>
      <c r="M35" s="479">
        <v>1339.64</v>
      </c>
      <c r="N35" s="479">
        <v>1339.64</v>
      </c>
      <c r="O35" s="479">
        <v>1339.64</v>
      </c>
      <c r="P35" s="479">
        <v>1339.64</v>
      </c>
      <c r="Q35" s="479">
        <v>1339.64</v>
      </c>
      <c r="R35" s="479">
        <v>1339.64</v>
      </c>
      <c r="S35" s="479">
        <v>1339.64</v>
      </c>
      <c r="T35" s="479">
        <v>1339.64</v>
      </c>
      <c r="U35" s="479">
        <v>1339.64</v>
      </c>
      <c r="V35" s="479">
        <v>1339.64</v>
      </c>
      <c r="W35" s="479">
        <v>1339.64</v>
      </c>
      <c r="X35" s="479">
        <v>1339.64</v>
      </c>
      <c r="Y35" s="479">
        <v>1339.64</v>
      </c>
      <c r="Z35" s="479">
        <v>1339.64</v>
      </c>
      <c r="AA35" s="479">
        <v>1339.64</v>
      </c>
      <c r="AB35" s="479">
        <v>1339.64</v>
      </c>
      <c r="AC35" s="479">
        <v>1339.64</v>
      </c>
    </row>
    <row r="36" spans="1:29" ht="12" customHeight="1" x14ac:dyDescent="0.25">
      <c r="A36" s="592"/>
      <c r="B36" s="606"/>
      <c r="C36" s="11">
        <v>3600</v>
      </c>
      <c r="D36" s="22" t="s">
        <v>135</v>
      </c>
      <c r="E36" s="21">
        <v>1464.33</v>
      </c>
      <c r="F36" s="479">
        <v>1464.33</v>
      </c>
      <c r="G36" s="479">
        <v>1464.33</v>
      </c>
      <c r="H36" s="479">
        <v>1464.33</v>
      </c>
      <c r="I36" s="479">
        <v>1464.33</v>
      </c>
      <c r="J36" s="479">
        <v>1464.33</v>
      </c>
      <c r="K36" s="479">
        <v>1464.33</v>
      </c>
      <c r="L36" s="479">
        <v>1464.33</v>
      </c>
      <c r="M36" s="479">
        <v>1464.33</v>
      </c>
      <c r="N36" s="479">
        <v>1464.33</v>
      </c>
      <c r="O36" s="479">
        <v>1464.33</v>
      </c>
      <c r="P36" s="479">
        <v>1464.33</v>
      </c>
      <c r="Q36" s="479">
        <v>1464.33</v>
      </c>
      <c r="R36" s="479">
        <v>1464.33</v>
      </c>
      <c r="S36" s="479">
        <v>1464.33</v>
      </c>
      <c r="T36" s="479">
        <v>1464.33</v>
      </c>
      <c r="U36" s="479">
        <v>1464.33</v>
      </c>
      <c r="V36" s="479">
        <v>1464.33</v>
      </c>
      <c r="W36" s="479">
        <v>1464.33</v>
      </c>
      <c r="X36" s="479">
        <v>1464.33</v>
      </c>
      <c r="Y36" s="479">
        <v>1464.33</v>
      </c>
      <c r="Z36" s="479">
        <v>1464.33</v>
      </c>
      <c r="AA36" s="479">
        <v>1464.33</v>
      </c>
      <c r="AB36" s="479">
        <v>1464.33</v>
      </c>
      <c r="AC36" s="479">
        <v>1464.33</v>
      </c>
    </row>
    <row r="37" spans="1:29" ht="12" customHeight="1" x14ac:dyDescent="0.25">
      <c r="A37" s="591" t="s">
        <v>88</v>
      </c>
      <c r="B37" s="605" t="s">
        <v>48</v>
      </c>
      <c r="C37" s="11">
        <v>3600</v>
      </c>
      <c r="D37" s="22" t="s">
        <v>134</v>
      </c>
      <c r="E37" s="21">
        <v>445.64700000000005</v>
      </c>
      <c r="F37" s="479">
        <v>445.68033333333341</v>
      </c>
      <c r="G37" s="479">
        <v>445.71644444444451</v>
      </c>
      <c r="H37" s="479">
        <v>445.7525555555556</v>
      </c>
      <c r="I37" s="479">
        <v>445.7886666666667</v>
      </c>
      <c r="J37" s="479">
        <v>445.8247777777778</v>
      </c>
      <c r="K37" s="479">
        <v>445.86088888888889</v>
      </c>
      <c r="L37" s="479">
        <v>445.89977777777779</v>
      </c>
      <c r="M37" s="479">
        <v>445.94144444444447</v>
      </c>
      <c r="N37" s="479">
        <v>445.99700000000001</v>
      </c>
      <c r="O37" s="479">
        <v>446.05811111111115</v>
      </c>
      <c r="P37" s="479">
        <v>446.11922222222228</v>
      </c>
      <c r="Q37" s="479">
        <v>446.18033333333341</v>
      </c>
      <c r="R37" s="479">
        <v>446.24144444444454</v>
      </c>
      <c r="S37" s="479">
        <v>446.29977777777788</v>
      </c>
      <c r="T37" s="479">
        <v>446.35811111111121</v>
      </c>
      <c r="U37" s="479">
        <v>446.41922222222234</v>
      </c>
      <c r="V37" s="479">
        <v>446.47755555555568</v>
      </c>
      <c r="W37" s="479">
        <v>446.53588888888902</v>
      </c>
      <c r="X37" s="479">
        <v>446.58311111111124</v>
      </c>
      <c r="Y37" s="479">
        <v>446.62477777777792</v>
      </c>
      <c r="Z37" s="479">
        <v>446.66088888888902</v>
      </c>
      <c r="AA37" s="479">
        <v>446.69700000000012</v>
      </c>
      <c r="AB37" s="479">
        <v>446.73033333333348</v>
      </c>
      <c r="AC37" s="479">
        <v>446.76366666666684</v>
      </c>
    </row>
    <row r="38" spans="1:29" s="158" customFormat="1" ht="12" customHeight="1" x14ac:dyDescent="0.25">
      <c r="A38" s="592"/>
      <c r="B38" s="606"/>
      <c r="C38" s="11">
        <v>3600</v>
      </c>
      <c r="D38" s="22" t="s">
        <v>135</v>
      </c>
      <c r="E38" s="21">
        <v>102.07600000000001</v>
      </c>
      <c r="F38" s="479">
        <v>102.09377777777779</v>
      </c>
      <c r="G38" s="479">
        <v>102.11294444444445</v>
      </c>
      <c r="H38" s="479">
        <v>102.13155555555556</v>
      </c>
      <c r="I38" s="479">
        <v>102.15044444444446</v>
      </c>
      <c r="J38" s="479">
        <v>102.16877777777779</v>
      </c>
      <c r="K38" s="479">
        <v>102.18766666666669</v>
      </c>
      <c r="L38" s="479">
        <v>102.20738888888891</v>
      </c>
      <c r="M38" s="479">
        <v>102.22600000000003</v>
      </c>
      <c r="N38" s="479">
        <v>102.24294444444448</v>
      </c>
      <c r="O38" s="479">
        <v>102.25961111111114</v>
      </c>
      <c r="P38" s="479">
        <v>102.27544444444447</v>
      </c>
      <c r="Q38" s="479">
        <v>102.29322222222225</v>
      </c>
      <c r="R38" s="479">
        <v>102.31072222222225</v>
      </c>
      <c r="S38" s="479">
        <v>102.32572222222225</v>
      </c>
      <c r="T38" s="479">
        <v>102.34183333333337</v>
      </c>
      <c r="U38" s="479">
        <v>102.35905555555559</v>
      </c>
      <c r="V38" s="479">
        <v>102.3762777777778</v>
      </c>
      <c r="W38" s="479">
        <v>102.3937777777778</v>
      </c>
      <c r="X38" s="479">
        <v>102.4112777777778</v>
      </c>
      <c r="Y38" s="479">
        <v>102.42850000000001</v>
      </c>
      <c r="Z38" s="479">
        <v>102.44350000000001</v>
      </c>
      <c r="AA38" s="479">
        <v>102.45905555555557</v>
      </c>
      <c r="AB38" s="479">
        <v>102.47572222222223</v>
      </c>
      <c r="AC38" s="479">
        <v>102.49072222222223</v>
      </c>
    </row>
    <row r="39" spans="1:29" ht="12" customHeight="1" x14ac:dyDescent="0.25">
      <c r="A39" s="591" t="s">
        <v>89</v>
      </c>
      <c r="B39" s="605" t="s">
        <v>90</v>
      </c>
      <c r="C39" s="11">
        <v>4800</v>
      </c>
      <c r="D39" s="22" t="s">
        <v>134</v>
      </c>
      <c r="E39" s="21">
        <v>6515.2280000000001</v>
      </c>
      <c r="F39" s="479">
        <v>6515.4925833333336</v>
      </c>
      <c r="G39" s="479">
        <v>6515.7509166666669</v>
      </c>
      <c r="H39" s="479">
        <v>6515.9904999999999</v>
      </c>
      <c r="I39" s="479">
        <v>6516.2446666666665</v>
      </c>
      <c r="J39" s="479">
        <v>6516.5092500000001</v>
      </c>
      <c r="K39" s="479">
        <v>6516.7738333333336</v>
      </c>
      <c r="L39" s="479">
        <v>6517.0342500000006</v>
      </c>
      <c r="M39" s="479">
        <v>6517.300916666667</v>
      </c>
      <c r="N39" s="479">
        <v>6517.5550833333336</v>
      </c>
      <c r="O39" s="479">
        <v>6517.8092500000002</v>
      </c>
      <c r="P39" s="479">
        <v>6518.1050833333338</v>
      </c>
      <c r="Q39" s="479">
        <v>6518.3967500000008</v>
      </c>
      <c r="R39" s="479">
        <v>6518.6821666666674</v>
      </c>
      <c r="S39" s="479">
        <v>6518.9321666666674</v>
      </c>
      <c r="T39" s="479">
        <v>6519.1738333333342</v>
      </c>
      <c r="U39" s="479">
        <v>6519.436333333334</v>
      </c>
      <c r="V39" s="479">
        <v>6519.7217500000006</v>
      </c>
      <c r="W39" s="479">
        <v>6520.0009166666669</v>
      </c>
      <c r="X39" s="479">
        <v>6520.2759166666665</v>
      </c>
      <c r="Y39" s="479">
        <v>6520.5446666666667</v>
      </c>
      <c r="Z39" s="479">
        <v>6520.8113333333331</v>
      </c>
      <c r="AA39" s="479">
        <v>6521.0509166666661</v>
      </c>
      <c r="AB39" s="479">
        <v>6521.3154999999997</v>
      </c>
      <c r="AC39" s="479">
        <v>6521.5884166666665</v>
      </c>
    </row>
    <row r="40" spans="1:29" s="157" customFormat="1" ht="12" customHeight="1" x14ac:dyDescent="0.25">
      <c r="A40" s="592"/>
      <c r="B40" s="606"/>
      <c r="C40" s="11">
        <v>4800</v>
      </c>
      <c r="D40" s="22" t="s">
        <v>135</v>
      </c>
      <c r="E40" s="21">
        <v>2647.009</v>
      </c>
      <c r="F40" s="479">
        <v>2647.1235833333335</v>
      </c>
      <c r="G40" s="479">
        <v>2647.2371250000001</v>
      </c>
      <c r="H40" s="479">
        <v>2647.3496250000003</v>
      </c>
      <c r="I40" s="479">
        <v>2647.4640000000004</v>
      </c>
      <c r="J40" s="479">
        <v>2647.5796250000003</v>
      </c>
      <c r="K40" s="479">
        <v>2647.695666666667</v>
      </c>
      <c r="L40" s="479">
        <v>2647.8104583333338</v>
      </c>
      <c r="M40" s="479">
        <v>2647.9233750000003</v>
      </c>
      <c r="N40" s="479">
        <v>2648.0215000000003</v>
      </c>
      <c r="O40" s="479">
        <v>2648.1262916666669</v>
      </c>
      <c r="P40" s="479">
        <v>2648.2429583333337</v>
      </c>
      <c r="Q40" s="479">
        <v>2648.3569166666671</v>
      </c>
      <c r="R40" s="479">
        <v>2648.4696250000006</v>
      </c>
      <c r="S40" s="479">
        <v>2648.5648333333338</v>
      </c>
      <c r="T40" s="479">
        <v>2648.6544166666672</v>
      </c>
      <c r="U40" s="479">
        <v>2648.7610833333338</v>
      </c>
      <c r="V40" s="479">
        <v>2648.8752500000005</v>
      </c>
      <c r="W40" s="479">
        <v>2648.9892083333339</v>
      </c>
      <c r="X40" s="479">
        <v>2649.1029583333338</v>
      </c>
      <c r="Y40" s="479">
        <v>2649.2148333333339</v>
      </c>
      <c r="Z40" s="479">
        <v>2649.3233750000004</v>
      </c>
      <c r="AA40" s="479">
        <v>2649.4290000000005</v>
      </c>
      <c r="AB40" s="479">
        <v>2649.5406666666672</v>
      </c>
      <c r="AC40" s="479">
        <v>2649.6510833333341</v>
      </c>
    </row>
    <row r="41" spans="1:29" ht="12" customHeight="1" x14ac:dyDescent="0.25">
      <c r="A41" s="591" t="s">
        <v>91</v>
      </c>
      <c r="B41" s="605" t="s">
        <v>290</v>
      </c>
      <c r="C41" s="11">
        <v>4800</v>
      </c>
      <c r="D41" s="22" t="s">
        <v>134</v>
      </c>
      <c r="E41" s="21">
        <v>6749.3472000000002</v>
      </c>
      <c r="F41" s="479">
        <v>6749.3492833333339</v>
      </c>
      <c r="G41" s="479">
        <v>6749.3513666666677</v>
      </c>
      <c r="H41" s="479">
        <v>6749.3534500000014</v>
      </c>
      <c r="I41" s="479">
        <v>6749.3555333333352</v>
      </c>
      <c r="J41" s="479">
        <v>6749.3576166666689</v>
      </c>
      <c r="K41" s="479">
        <v>6749.3597000000027</v>
      </c>
      <c r="L41" s="479">
        <v>6749.3638666666693</v>
      </c>
      <c r="M41" s="479">
        <v>6749.3680333333359</v>
      </c>
      <c r="N41" s="479">
        <v>6749.3742833333363</v>
      </c>
      <c r="O41" s="479">
        <v>6749.3826166666695</v>
      </c>
      <c r="P41" s="479">
        <v>6749.3888666666699</v>
      </c>
      <c r="Q41" s="479">
        <v>6749.3951166666702</v>
      </c>
      <c r="R41" s="479">
        <v>6749.4013666666706</v>
      </c>
      <c r="S41" s="479">
        <v>6749.4076166666709</v>
      </c>
      <c r="T41" s="479">
        <v>6749.4138666666713</v>
      </c>
      <c r="U41" s="479">
        <v>6749.4201166666717</v>
      </c>
      <c r="V41" s="479">
        <v>6749.4242833333383</v>
      </c>
      <c r="W41" s="479">
        <v>6749.4284500000049</v>
      </c>
      <c r="X41" s="479">
        <v>6749.4305333333386</v>
      </c>
      <c r="Y41" s="479">
        <v>6749.4326166666724</v>
      </c>
      <c r="Z41" s="479">
        <v>6749.4347000000062</v>
      </c>
      <c r="AA41" s="479">
        <v>6749.4367833333399</v>
      </c>
      <c r="AB41" s="479">
        <v>6749.4388666666737</v>
      </c>
      <c r="AC41" s="479">
        <v>6749.4409500000074</v>
      </c>
    </row>
    <row r="42" spans="1:29" ht="12" customHeight="1" x14ac:dyDescent="0.25">
      <c r="A42" s="592"/>
      <c r="B42" s="606"/>
      <c r="C42" s="11">
        <v>4800</v>
      </c>
      <c r="D42" s="22" t="s">
        <v>135</v>
      </c>
      <c r="E42" s="21">
        <v>2774.2561000000001</v>
      </c>
      <c r="F42" s="479">
        <v>2774.2561000000001</v>
      </c>
      <c r="G42" s="479">
        <v>2774.2561000000001</v>
      </c>
      <c r="H42" s="479">
        <v>2774.2561000000001</v>
      </c>
      <c r="I42" s="479">
        <v>2774.2561000000001</v>
      </c>
      <c r="J42" s="479">
        <v>2774.2561000000001</v>
      </c>
      <c r="K42" s="479">
        <v>2774.2561000000001</v>
      </c>
      <c r="L42" s="479">
        <v>2774.2561000000001</v>
      </c>
      <c r="M42" s="479">
        <v>2774.2561000000001</v>
      </c>
      <c r="N42" s="479">
        <v>2774.2565166666668</v>
      </c>
      <c r="O42" s="479">
        <v>2774.2571416666669</v>
      </c>
      <c r="P42" s="479">
        <v>2774.2573500000003</v>
      </c>
      <c r="Q42" s="479">
        <v>2774.2573500000003</v>
      </c>
      <c r="R42" s="479">
        <v>2774.2579750000004</v>
      </c>
      <c r="S42" s="479">
        <v>2774.2592250000002</v>
      </c>
      <c r="T42" s="479">
        <v>2774.2602666666671</v>
      </c>
      <c r="U42" s="479">
        <v>2774.2604750000005</v>
      </c>
      <c r="V42" s="479">
        <v>2774.2611000000006</v>
      </c>
      <c r="W42" s="479">
        <v>2774.2611000000006</v>
      </c>
      <c r="X42" s="479">
        <v>2774.2611000000006</v>
      </c>
      <c r="Y42" s="479">
        <v>2774.2611000000006</v>
      </c>
      <c r="Z42" s="479">
        <v>2774.2611000000006</v>
      </c>
      <c r="AA42" s="479">
        <v>2774.2611000000006</v>
      </c>
      <c r="AB42" s="479">
        <v>2774.2611000000006</v>
      </c>
      <c r="AC42" s="479">
        <v>2774.2611000000006</v>
      </c>
    </row>
    <row r="43" spans="1:29" ht="12" customHeight="1" x14ac:dyDescent="0.25">
      <c r="A43" s="591" t="s">
        <v>92</v>
      </c>
      <c r="B43" s="605" t="s">
        <v>93</v>
      </c>
      <c r="C43" s="11">
        <v>7200</v>
      </c>
      <c r="D43" s="22" t="s">
        <v>134</v>
      </c>
      <c r="E43" s="21">
        <v>1992.2</v>
      </c>
      <c r="F43" s="479">
        <v>1992.3694444444445</v>
      </c>
      <c r="G43" s="479">
        <v>1992.5250000000001</v>
      </c>
      <c r="H43" s="479">
        <v>1992.6763888888891</v>
      </c>
      <c r="I43" s="479">
        <v>1992.8222222222223</v>
      </c>
      <c r="J43" s="479">
        <v>1992.9625000000001</v>
      </c>
      <c r="K43" s="479">
        <v>1993.1194444444445</v>
      </c>
      <c r="L43" s="479">
        <v>1993.2944444444445</v>
      </c>
      <c r="M43" s="479">
        <v>1993.5</v>
      </c>
      <c r="N43" s="479">
        <v>1993.7291666666667</v>
      </c>
      <c r="O43" s="479">
        <v>1993.9722222222224</v>
      </c>
      <c r="P43" s="479">
        <v>1994.2194444444447</v>
      </c>
      <c r="Q43" s="479">
        <v>1994.4666666666669</v>
      </c>
      <c r="R43" s="479">
        <v>1994.7152777777781</v>
      </c>
      <c r="S43" s="479">
        <v>1994.9611111111114</v>
      </c>
      <c r="T43" s="479">
        <v>1995.1986111111114</v>
      </c>
      <c r="U43" s="479">
        <v>1995.4347222222225</v>
      </c>
      <c r="V43" s="479">
        <v>1995.6638888888892</v>
      </c>
      <c r="W43" s="479">
        <v>1995.8875000000003</v>
      </c>
      <c r="X43" s="479">
        <v>1996.104166666667</v>
      </c>
      <c r="Y43" s="479">
        <v>1996.3125000000002</v>
      </c>
      <c r="Z43" s="479">
        <v>1996.5236111111114</v>
      </c>
      <c r="AA43" s="479">
        <v>1996.7486111111114</v>
      </c>
      <c r="AB43" s="479">
        <v>1996.9611111111114</v>
      </c>
      <c r="AC43" s="479">
        <v>1997.1472222222226</v>
      </c>
    </row>
    <row r="44" spans="1:29" ht="12" customHeight="1" x14ac:dyDescent="0.25">
      <c r="A44" s="592"/>
      <c r="B44" s="606"/>
      <c r="C44" s="11">
        <v>7200</v>
      </c>
      <c r="D44" s="22" t="s">
        <v>135</v>
      </c>
      <c r="E44" s="21">
        <v>586.15700000000004</v>
      </c>
      <c r="F44" s="479">
        <v>586.23436111111118</v>
      </c>
      <c r="G44" s="479">
        <v>586.31172222222233</v>
      </c>
      <c r="H44" s="479">
        <v>586.38908333333347</v>
      </c>
      <c r="I44" s="479">
        <v>586.46602777777787</v>
      </c>
      <c r="J44" s="479">
        <v>586.54158333333339</v>
      </c>
      <c r="K44" s="479">
        <v>586.61658333333344</v>
      </c>
      <c r="L44" s="479">
        <v>586.69172222222232</v>
      </c>
      <c r="M44" s="479">
        <v>586.76755555555565</v>
      </c>
      <c r="N44" s="479">
        <v>586.83950000000004</v>
      </c>
      <c r="O44" s="479">
        <v>586.91297222222227</v>
      </c>
      <c r="P44" s="479">
        <v>586.98533333333341</v>
      </c>
      <c r="Q44" s="479">
        <v>587.06186111111117</v>
      </c>
      <c r="R44" s="479">
        <v>587.13908333333336</v>
      </c>
      <c r="S44" s="479">
        <v>587.21686111111114</v>
      </c>
      <c r="T44" s="479">
        <v>587.29172222222223</v>
      </c>
      <c r="U44" s="479">
        <v>587.36963888888886</v>
      </c>
      <c r="V44" s="479">
        <v>587.44769444444444</v>
      </c>
      <c r="W44" s="479">
        <v>587.52824999999996</v>
      </c>
      <c r="X44" s="479">
        <v>587.60686111111102</v>
      </c>
      <c r="Y44" s="479">
        <v>587.68408333333321</v>
      </c>
      <c r="Z44" s="479">
        <v>587.75352777777766</v>
      </c>
      <c r="AA44" s="479">
        <v>587.82324999999992</v>
      </c>
      <c r="AB44" s="479">
        <v>587.89408333333324</v>
      </c>
      <c r="AC44" s="479">
        <v>587.95963888888878</v>
      </c>
    </row>
    <row r="45" spans="1:29" ht="12" customHeight="1" x14ac:dyDescent="0.25">
      <c r="A45" s="591" t="s">
        <v>94</v>
      </c>
      <c r="B45" s="605" t="s">
        <v>95</v>
      </c>
      <c r="C45" s="11">
        <v>1800</v>
      </c>
      <c r="D45" s="22" t="s">
        <v>134</v>
      </c>
      <c r="E45" s="21">
        <v>2782.4971</v>
      </c>
      <c r="F45" s="479">
        <v>2782.5137666666669</v>
      </c>
      <c r="G45" s="479">
        <v>2782.5304333333338</v>
      </c>
      <c r="H45" s="479">
        <v>2782.5471000000007</v>
      </c>
      <c r="I45" s="479">
        <v>2782.5637666666676</v>
      </c>
      <c r="J45" s="479">
        <v>2782.5804333333344</v>
      </c>
      <c r="K45" s="479">
        <v>2782.5971000000013</v>
      </c>
      <c r="L45" s="479">
        <v>2782.6193222222237</v>
      </c>
      <c r="M45" s="479">
        <v>2782.652655555557</v>
      </c>
      <c r="N45" s="479">
        <v>2782.7026555555572</v>
      </c>
      <c r="O45" s="479">
        <v>2782.7693222222238</v>
      </c>
      <c r="P45" s="479">
        <v>2782.8359888888904</v>
      </c>
      <c r="Q45" s="479">
        <v>2782.902655555557</v>
      </c>
      <c r="R45" s="479">
        <v>2782.9693222222236</v>
      </c>
      <c r="S45" s="479">
        <v>2783.0359888888902</v>
      </c>
      <c r="T45" s="479">
        <v>2783.1026555555568</v>
      </c>
      <c r="U45" s="479">
        <v>2783.1693222222234</v>
      </c>
      <c r="V45" s="479">
        <v>2783.23598888889</v>
      </c>
      <c r="W45" s="479">
        <v>2783.2915444444457</v>
      </c>
      <c r="X45" s="479">
        <v>2783.3193222222235</v>
      </c>
      <c r="Y45" s="479">
        <v>2783.3415444444458</v>
      </c>
      <c r="Z45" s="479">
        <v>2783.3637666666682</v>
      </c>
      <c r="AA45" s="479">
        <v>2783.3859888888906</v>
      </c>
      <c r="AB45" s="479">
        <v>2783.4082111111129</v>
      </c>
      <c r="AC45" s="479">
        <v>2783.4304333333353</v>
      </c>
    </row>
    <row r="46" spans="1:29" s="157" customFormat="1" ht="12" customHeight="1" x14ac:dyDescent="0.25">
      <c r="A46" s="592"/>
      <c r="B46" s="606"/>
      <c r="C46" s="11">
        <v>1800</v>
      </c>
      <c r="D46" s="22" t="s">
        <v>135</v>
      </c>
      <c r="E46" s="21">
        <v>464.072</v>
      </c>
      <c r="F46" s="479">
        <v>464.07644444444446</v>
      </c>
      <c r="G46" s="479">
        <v>464.08088888888892</v>
      </c>
      <c r="H46" s="479">
        <v>464.08533333333338</v>
      </c>
      <c r="I46" s="479">
        <v>464.08922222222225</v>
      </c>
      <c r="J46" s="479">
        <v>464.09311111111111</v>
      </c>
      <c r="K46" s="479">
        <v>464.09755555555557</v>
      </c>
      <c r="L46" s="479">
        <v>464.10255555555557</v>
      </c>
      <c r="M46" s="479">
        <v>464.11033333333336</v>
      </c>
      <c r="N46" s="479">
        <v>464.11866666666668</v>
      </c>
      <c r="O46" s="479">
        <v>464.13033333333334</v>
      </c>
      <c r="P46" s="479">
        <v>464.14088888888892</v>
      </c>
      <c r="Q46" s="479">
        <v>464.15144444444451</v>
      </c>
      <c r="R46" s="479">
        <v>464.16366666666676</v>
      </c>
      <c r="S46" s="479">
        <v>464.17422222222234</v>
      </c>
      <c r="T46" s="479">
        <v>464.18533333333346</v>
      </c>
      <c r="U46" s="479">
        <v>464.19700000000012</v>
      </c>
      <c r="V46" s="479">
        <v>464.20811111111124</v>
      </c>
      <c r="W46" s="479">
        <v>464.21977777777789</v>
      </c>
      <c r="X46" s="479">
        <v>464.22533333333342</v>
      </c>
      <c r="Y46" s="479">
        <v>464.22977777777788</v>
      </c>
      <c r="Z46" s="479">
        <v>464.23311111111121</v>
      </c>
      <c r="AA46" s="479">
        <v>464.23644444444454</v>
      </c>
      <c r="AB46" s="479">
        <v>464.23977777777787</v>
      </c>
      <c r="AC46" s="479">
        <v>464.2431111111112</v>
      </c>
    </row>
    <row r="47" spans="1:29" ht="12" customHeight="1" x14ac:dyDescent="0.25">
      <c r="A47" s="591" t="s">
        <v>96</v>
      </c>
      <c r="B47" s="605" t="s">
        <v>97</v>
      </c>
      <c r="C47" s="11">
        <v>2400</v>
      </c>
      <c r="D47" s="22" t="s">
        <v>134</v>
      </c>
      <c r="E47" s="21">
        <v>721.78899999999999</v>
      </c>
      <c r="F47" s="479">
        <v>721.80150000000003</v>
      </c>
      <c r="G47" s="479">
        <v>721.81400000000008</v>
      </c>
      <c r="H47" s="479">
        <v>721.82650000000012</v>
      </c>
      <c r="I47" s="479">
        <v>721.83900000000017</v>
      </c>
      <c r="J47" s="479">
        <v>721.85150000000021</v>
      </c>
      <c r="K47" s="479">
        <v>721.86400000000026</v>
      </c>
      <c r="L47" s="479">
        <v>721.87650000000031</v>
      </c>
      <c r="M47" s="479">
        <v>721.89733333333368</v>
      </c>
      <c r="N47" s="479">
        <v>721.92650000000037</v>
      </c>
      <c r="O47" s="479">
        <v>721.968166666667</v>
      </c>
      <c r="P47" s="479">
        <v>722.00983333333363</v>
      </c>
      <c r="Q47" s="479">
        <v>722.05150000000026</v>
      </c>
      <c r="R47" s="479">
        <v>722.08900000000028</v>
      </c>
      <c r="S47" s="479">
        <v>722.12650000000031</v>
      </c>
      <c r="T47" s="479">
        <v>722.16816666666693</v>
      </c>
      <c r="U47" s="479">
        <v>722.20566666666696</v>
      </c>
      <c r="V47" s="479">
        <v>722.23900000000026</v>
      </c>
      <c r="W47" s="479">
        <v>722.26816666666696</v>
      </c>
      <c r="X47" s="479">
        <v>722.29316666666693</v>
      </c>
      <c r="Y47" s="479">
        <v>722.31400000000031</v>
      </c>
      <c r="Z47" s="479">
        <v>722.33066666666696</v>
      </c>
      <c r="AA47" s="479">
        <v>722.34733333333361</v>
      </c>
      <c r="AB47" s="479">
        <v>722.36400000000026</v>
      </c>
      <c r="AC47" s="479">
        <v>722.38066666666691</v>
      </c>
    </row>
    <row r="48" spans="1:29" ht="12" customHeight="1" x14ac:dyDescent="0.25">
      <c r="A48" s="592"/>
      <c r="B48" s="606"/>
      <c r="C48" s="11">
        <v>2400</v>
      </c>
      <c r="D48" s="22" t="s">
        <v>135</v>
      </c>
      <c r="E48" s="21">
        <v>271.55600000000004</v>
      </c>
      <c r="F48" s="479">
        <v>271.5630833333334</v>
      </c>
      <c r="G48" s="479">
        <v>271.57058333333339</v>
      </c>
      <c r="H48" s="479">
        <v>271.57766666666674</v>
      </c>
      <c r="I48" s="479">
        <v>271.5847500000001</v>
      </c>
      <c r="J48" s="479">
        <v>271.59183333333345</v>
      </c>
      <c r="K48" s="479">
        <v>271.59891666666681</v>
      </c>
      <c r="L48" s="479">
        <v>271.6064166666668</v>
      </c>
      <c r="M48" s="479">
        <v>271.61808333333346</v>
      </c>
      <c r="N48" s="479">
        <v>271.63266666666681</v>
      </c>
      <c r="O48" s="479">
        <v>271.64850000000013</v>
      </c>
      <c r="P48" s="479">
        <v>271.66016666666678</v>
      </c>
      <c r="Q48" s="479">
        <v>271.6764166666668</v>
      </c>
      <c r="R48" s="479">
        <v>271.68933333333348</v>
      </c>
      <c r="S48" s="479">
        <v>271.70391666666683</v>
      </c>
      <c r="T48" s="479">
        <v>271.72016666666684</v>
      </c>
      <c r="U48" s="479">
        <v>271.73516666666683</v>
      </c>
      <c r="V48" s="479">
        <v>271.74808333333351</v>
      </c>
      <c r="W48" s="479">
        <v>271.75891666666683</v>
      </c>
      <c r="X48" s="479">
        <v>271.76850000000019</v>
      </c>
      <c r="Y48" s="479">
        <v>271.77766666666685</v>
      </c>
      <c r="Z48" s="479">
        <v>271.78600000000017</v>
      </c>
      <c r="AA48" s="479">
        <v>271.7943333333335</v>
      </c>
      <c r="AB48" s="479">
        <v>271.80266666666682</v>
      </c>
      <c r="AC48" s="479">
        <v>271.81058333333351</v>
      </c>
    </row>
    <row r="49" spans="1:29" s="157" customFormat="1" ht="12" customHeight="1" x14ac:dyDescent="0.25">
      <c r="A49" s="591" t="s">
        <v>45</v>
      </c>
      <c r="B49" s="605" t="s">
        <v>46</v>
      </c>
      <c r="C49" s="11">
        <v>3600</v>
      </c>
      <c r="D49" s="22" t="s">
        <v>134</v>
      </c>
      <c r="E49" s="21">
        <v>1248.6956</v>
      </c>
      <c r="F49" s="479">
        <v>1248.7108777777778</v>
      </c>
      <c r="G49" s="479">
        <v>1248.7261555555556</v>
      </c>
      <c r="H49" s="479">
        <v>1248.7414333333334</v>
      </c>
      <c r="I49" s="479">
        <v>1248.7567111111111</v>
      </c>
      <c r="J49" s="479">
        <v>1248.7717111111112</v>
      </c>
      <c r="K49" s="479">
        <v>1248.786988888889</v>
      </c>
      <c r="L49" s="479">
        <v>1248.8022666666668</v>
      </c>
      <c r="M49" s="479">
        <v>1248.823377777778</v>
      </c>
      <c r="N49" s="479">
        <v>1248.8578222222225</v>
      </c>
      <c r="O49" s="479">
        <v>1248.8931000000002</v>
      </c>
      <c r="P49" s="479">
        <v>1248.9311555555557</v>
      </c>
      <c r="Q49" s="479">
        <v>1248.9700444444445</v>
      </c>
      <c r="R49" s="479">
        <v>1249.0056</v>
      </c>
      <c r="S49" s="479">
        <v>1249.0453222222222</v>
      </c>
      <c r="T49" s="479">
        <v>1249.0844888888889</v>
      </c>
      <c r="U49" s="479">
        <v>1249.1228222222223</v>
      </c>
      <c r="V49" s="479">
        <v>1249.1589333333334</v>
      </c>
      <c r="W49" s="479">
        <v>1249.1931</v>
      </c>
      <c r="X49" s="479">
        <v>1249.2183777777777</v>
      </c>
      <c r="Y49" s="479">
        <v>1249.2381</v>
      </c>
      <c r="Z49" s="479">
        <v>1249.2553222222223</v>
      </c>
      <c r="AA49" s="479">
        <v>1249.2700444444445</v>
      </c>
      <c r="AB49" s="479">
        <v>1249.2842111111111</v>
      </c>
      <c r="AC49" s="479">
        <v>1249.2981</v>
      </c>
    </row>
    <row r="50" spans="1:29" ht="12" customHeight="1" x14ac:dyDescent="0.25">
      <c r="A50" s="592"/>
      <c r="B50" s="606"/>
      <c r="C50" s="11">
        <v>3600</v>
      </c>
      <c r="D50" s="22" t="s">
        <v>135</v>
      </c>
      <c r="E50" s="21">
        <v>1445.2275</v>
      </c>
      <c r="F50" s="479">
        <v>1445.241111111111</v>
      </c>
      <c r="G50" s="479">
        <v>1445.254722222222</v>
      </c>
      <c r="H50" s="479">
        <v>1445.2686111111109</v>
      </c>
      <c r="I50" s="479">
        <v>1445.2824999999998</v>
      </c>
      <c r="J50" s="479">
        <v>1445.2963888888887</v>
      </c>
      <c r="K50" s="479">
        <v>1445.3102777777776</v>
      </c>
      <c r="L50" s="479">
        <v>1445.3241666666665</v>
      </c>
      <c r="M50" s="479">
        <v>1445.338611111111</v>
      </c>
      <c r="N50" s="479">
        <v>1445.3577777777778</v>
      </c>
      <c r="O50" s="479">
        <v>1445.3763888888889</v>
      </c>
      <c r="P50" s="479">
        <v>1445.3966666666665</v>
      </c>
      <c r="Q50" s="479">
        <v>1445.4169444444442</v>
      </c>
      <c r="R50" s="479">
        <v>1445.4336111111108</v>
      </c>
      <c r="S50" s="479">
        <v>1445.4519444444443</v>
      </c>
      <c r="T50" s="479">
        <v>1445.471111111111</v>
      </c>
      <c r="U50" s="479">
        <v>1445.4880555555553</v>
      </c>
      <c r="V50" s="479">
        <v>1445.5036111111108</v>
      </c>
      <c r="W50" s="479">
        <v>1445.5191666666663</v>
      </c>
      <c r="X50" s="479">
        <v>1445.5330555555552</v>
      </c>
      <c r="Y50" s="479">
        <v>1445.5458333333329</v>
      </c>
      <c r="Z50" s="479">
        <v>1445.5586111111106</v>
      </c>
      <c r="AA50" s="479">
        <v>1445.5711111111107</v>
      </c>
      <c r="AB50" s="479">
        <v>1445.5841666666663</v>
      </c>
      <c r="AC50" s="479">
        <v>1445.5963888888884</v>
      </c>
    </row>
    <row r="51" spans="1:29" s="157" customFormat="1" ht="12" customHeight="1" x14ac:dyDescent="0.25">
      <c r="A51" s="591" t="s">
        <v>47</v>
      </c>
      <c r="B51" s="605" t="s">
        <v>48</v>
      </c>
      <c r="C51" s="11">
        <v>3600</v>
      </c>
      <c r="D51" s="22" t="s">
        <v>134</v>
      </c>
      <c r="E51" s="21">
        <v>1057.288</v>
      </c>
      <c r="F51" s="479">
        <v>1057.3393888888888</v>
      </c>
      <c r="G51" s="479">
        <v>1057.3910555555556</v>
      </c>
      <c r="H51" s="479">
        <v>1057.4413333333334</v>
      </c>
      <c r="I51" s="479">
        <v>1057.4907777777778</v>
      </c>
      <c r="J51" s="479">
        <v>1057.5391111111112</v>
      </c>
      <c r="K51" s="479">
        <v>1057.5907777777779</v>
      </c>
      <c r="L51" s="479">
        <v>1057.6616111111114</v>
      </c>
      <c r="M51" s="479">
        <v>1057.7368888888891</v>
      </c>
      <c r="N51" s="479">
        <v>1057.8188333333335</v>
      </c>
      <c r="O51" s="479">
        <v>1057.9085555555557</v>
      </c>
      <c r="P51" s="479">
        <v>1057.9991111111112</v>
      </c>
      <c r="Q51" s="479">
        <v>1058.0916111111112</v>
      </c>
      <c r="R51" s="479">
        <v>1058.1860555555556</v>
      </c>
      <c r="S51" s="479">
        <v>1058.2824444444445</v>
      </c>
      <c r="T51" s="479">
        <v>1058.3782777777778</v>
      </c>
      <c r="U51" s="479">
        <v>1058.4760555555556</v>
      </c>
      <c r="V51" s="479">
        <v>1058.5727222222222</v>
      </c>
      <c r="W51" s="479">
        <v>1058.6652222222222</v>
      </c>
      <c r="X51" s="479">
        <v>1058.7499444444443</v>
      </c>
      <c r="Y51" s="479">
        <v>1058.8146666666664</v>
      </c>
      <c r="Z51" s="479">
        <v>1058.8729999999998</v>
      </c>
      <c r="AA51" s="479">
        <v>1058.9343888888886</v>
      </c>
      <c r="AB51" s="479">
        <v>1058.9913333333332</v>
      </c>
      <c r="AC51" s="479">
        <v>1059.0443888888888</v>
      </c>
    </row>
    <row r="52" spans="1:29" s="157" customFormat="1" ht="12" customHeight="1" x14ac:dyDescent="0.25">
      <c r="A52" s="592"/>
      <c r="B52" s="606"/>
      <c r="C52" s="11">
        <v>3600</v>
      </c>
      <c r="D52" s="22" t="s">
        <v>135</v>
      </c>
      <c r="E52" s="21">
        <v>253.87800000000001</v>
      </c>
      <c r="F52" s="479">
        <v>253.8905</v>
      </c>
      <c r="G52" s="479">
        <v>253.90383333333332</v>
      </c>
      <c r="H52" s="479">
        <v>253.91633333333331</v>
      </c>
      <c r="I52" s="479">
        <v>253.92938888888887</v>
      </c>
      <c r="J52" s="479">
        <v>253.94272222222219</v>
      </c>
      <c r="K52" s="479">
        <v>253.95661111111107</v>
      </c>
      <c r="L52" s="479">
        <v>253.97577777777775</v>
      </c>
      <c r="M52" s="479">
        <v>253.9941111111111</v>
      </c>
      <c r="N52" s="479">
        <v>254.00966666666665</v>
      </c>
      <c r="O52" s="479">
        <v>254.02827777777776</v>
      </c>
      <c r="P52" s="479">
        <v>254.04716666666664</v>
      </c>
      <c r="Q52" s="479">
        <v>254.06661111111109</v>
      </c>
      <c r="R52" s="479">
        <v>254.0877222222222</v>
      </c>
      <c r="S52" s="479">
        <v>254.10883333333331</v>
      </c>
      <c r="T52" s="479">
        <v>254.13022222222219</v>
      </c>
      <c r="U52" s="479">
        <v>254.1527222222222</v>
      </c>
      <c r="V52" s="479">
        <v>254.17577777777774</v>
      </c>
      <c r="W52" s="479">
        <v>254.19883333333328</v>
      </c>
      <c r="X52" s="479">
        <v>254.22272222222216</v>
      </c>
      <c r="Y52" s="479">
        <v>254.23744444444438</v>
      </c>
      <c r="Z52" s="479">
        <v>254.24911111111103</v>
      </c>
      <c r="AA52" s="479">
        <v>254.26049999999992</v>
      </c>
      <c r="AB52" s="479">
        <v>254.27272222222214</v>
      </c>
      <c r="AC52" s="479">
        <v>254.28411111111103</v>
      </c>
    </row>
    <row r="53" spans="1:29" s="158" customFormat="1" ht="12" customHeight="1" x14ac:dyDescent="0.25">
      <c r="A53" s="591" t="s">
        <v>49</v>
      </c>
      <c r="B53" s="605" t="s">
        <v>142</v>
      </c>
      <c r="C53" s="11">
        <v>4800</v>
      </c>
      <c r="D53" s="22" t="s">
        <v>134</v>
      </c>
      <c r="E53" s="21">
        <v>5657.7202000000007</v>
      </c>
      <c r="F53" s="479">
        <v>5657.8297833333336</v>
      </c>
      <c r="G53" s="479">
        <v>5657.9395750000003</v>
      </c>
      <c r="H53" s="479">
        <v>5658.0404083333333</v>
      </c>
      <c r="I53" s="479">
        <v>5658.1385333333337</v>
      </c>
      <c r="J53" s="479">
        <v>5658.2310333333335</v>
      </c>
      <c r="K53" s="479">
        <v>5658.322075</v>
      </c>
      <c r="L53" s="479">
        <v>5658.4202000000005</v>
      </c>
      <c r="M53" s="479">
        <v>5658.5624916666675</v>
      </c>
      <c r="N53" s="479">
        <v>5658.710825000001</v>
      </c>
      <c r="O53" s="479">
        <v>5658.8610333333345</v>
      </c>
      <c r="P53" s="479">
        <v>5659.0224916666675</v>
      </c>
      <c r="Q53" s="479">
        <v>5659.1827000000012</v>
      </c>
      <c r="R53" s="479">
        <v>5659.3347833333346</v>
      </c>
      <c r="S53" s="479">
        <v>5659.4862416666683</v>
      </c>
      <c r="T53" s="479">
        <v>5659.6416583333348</v>
      </c>
      <c r="U53" s="479">
        <v>5659.8022833333353</v>
      </c>
      <c r="V53" s="479">
        <v>5659.9612416666687</v>
      </c>
      <c r="W53" s="479">
        <v>5660.1118666666689</v>
      </c>
      <c r="X53" s="479">
        <v>5660.2472833333359</v>
      </c>
      <c r="Y53" s="479">
        <v>5660.3766583333363</v>
      </c>
      <c r="Z53" s="479">
        <v>5660.4977000000026</v>
      </c>
      <c r="AA53" s="479">
        <v>5660.6206166666689</v>
      </c>
      <c r="AB53" s="479">
        <v>5660.7364500000022</v>
      </c>
      <c r="AC53" s="479">
        <v>5660.8462416666689</v>
      </c>
    </row>
    <row r="54" spans="1:29" ht="12" customHeight="1" x14ac:dyDescent="0.25">
      <c r="A54" s="592"/>
      <c r="B54" s="606"/>
      <c r="C54" s="11">
        <v>4800</v>
      </c>
      <c r="D54" s="22" t="s">
        <v>135</v>
      </c>
      <c r="E54" s="21">
        <v>2195.6221</v>
      </c>
      <c r="F54" s="479">
        <v>2195.6914750000001</v>
      </c>
      <c r="G54" s="479">
        <v>2195.7614750000002</v>
      </c>
      <c r="H54" s="479">
        <v>2195.8302250000002</v>
      </c>
      <c r="I54" s="479">
        <v>2195.8996000000002</v>
      </c>
      <c r="J54" s="479">
        <v>2195.9656416666667</v>
      </c>
      <c r="K54" s="479">
        <v>2196.0320999999999</v>
      </c>
      <c r="L54" s="479">
        <v>2196.0993916666666</v>
      </c>
      <c r="M54" s="479">
        <v>2196.1791833333332</v>
      </c>
      <c r="N54" s="479">
        <v>2196.2570999999998</v>
      </c>
      <c r="O54" s="479">
        <v>2196.336683333333</v>
      </c>
      <c r="P54" s="479">
        <v>2196.4208499999995</v>
      </c>
      <c r="Q54" s="479">
        <v>2196.5020999999997</v>
      </c>
      <c r="R54" s="479">
        <v>2196.5825166666664</v>
      </c>
      <c r="S54" s="479">
        <v>2196.6623083333329</v>
      </c>
      <c r="T54" s="479">
        <v>2196.7443916666662</v>
      </c>
      <c r="U54" s="479">
        <v>2196.8302249999997</v>
      </c>
      <c r="V54" s="479">
        <v>2196.9225166666665</v>
      </c>
      <c r="W54" s="479">
        <v>2197.0070999999998</v>
      </c>
      <c r="X54" s="479">
        <v>2197.0889749999997</v>
      </c>
      <c r="Y54" s="479">
        <v>2197.1681416666665</v>
      </c>
      <c r="Z54" s="479">
        <v>2197.237725</v>
      </c>
      <c r="AA54" s="479">
        <v>2197.3066833333332</v>
      </c>
      <c r="AB54" s="479">
        <v>2197.3746000000001</v>
      </c>
      <c r="AC54" s="479">
        <v>2197.4333500000002</v>
      </c>
    </row>
    <row r="55" spans="1:29" s="157" customFormat="1" ht="12" customHeight="1" x14ac:dyDescent="0.25">
      <c r="A55" s="591" t="s">
        <v>50</v>
      </c>
      <c r="B55" s="605" t="s">
        <v>291</v>
      </c>
      <c r="C55" s="11">
        <v>3600</v>
      </c>
      <c r="D55" s="22" t="s">
        <v>134</v>
      </c>
      <c r="E55" s="21">
        <v>6677.8481000000002</v>
      </c>
      <c r="F55" s="479">
        <v>6677.8481000000002</v>
      </c>
      <c r="G55" s="479">
        <v>6677.8481000000002</v>
      </c>
      <c r="H55" s="479">
        <v>6677.8481000000002</v>
      </c>
      <c r="I55" s="479">
        <v>6677.8481000000002</v>
      </c>
      <c r="J55" s="479">
        <v>6677.8481000000002</v>
      </c>
      <c r="K55" s="479">
        <v>6677.8481000000002</v>
      </c>
      <c r="L55" s="479">
        <v>6677.8481000000002</v>
      </c>
      <c r="M55" s="479">
        <v>6677.8481000000002</v>
      </c>
      <c r="N55" s="479">
        <v>6677.8481000000002</v>
      </c>
      <c r="O55" s="479">
        <v>6677.8481000000002</v>
      </c>
      <c r="P55" s="479">
        <v>6677.8481000000002</v>
      </c>
      <c r="Q55" s="479">
        <v>6677.8481000000002</v>
      </c>
      <c r="R55" s="479">
        <v>6677.8481000000002</v>
      </c>
      <c r="S55" s="479">
        <v>6677.8481000000002</v>
      </c>
      <c r="T55" s="479">
        <v>6677.8481000000002</v>
      </c>
      <c r="U55" s="479">
        <v>6677.8481000000002</v>
      </c>
      <c r="V55" s="479">
        <v>6677.8481000000002</v>
      </c>
      <c r="W55" s="479">
        <v>6677.8481000000002</v>
      </c>
      <c r="X55" s="479">
        <v>6677.8481000000002</v>
      </c>
      <c r="Y55" s="479">
        <v>6677.8481000000002</v>
      </c>
      <c r="Z55" s="479">
        <v>6677.8481000000002</v>
      </c>
      <c r="AA55" s="479">
        <v>6677.8481000000002</v>
      </c>
      <c r="AB55" s="479">
        <v>6677.8481000000002</v>
      </c>
      <c r="AC55" s="479">
        <v>6677.8481000000002</v>
      </c>
    </row>
    <row r="56" spans="1:29" ht="12" customHeight="1" x14ac:dyDescent="0.25">
      <c r="A56" s="592"/>
      <c r="B56" s="606"/>
      <c r="C56" s="11">
        <v>3600</v>
      </c>
      <c r="D56" s="22" t="s">
        <v>135</v>
      </c>
      <c r="E56" s="21">
        <v>20.027000000000001</v>
      </c>
      <c r="F56" s="479">
        <v>20.027000000000001</v>
      </c>
      <c r="G56" s="479">
        <v>20.027000000000001</v>
      </c>
      <c r="H56" s="479">
        <v>20.027000000000001</v>
      </c>
      <c r="I56" s="479">
        <v>20.027000000000001</v>
      </c>
      <c r="J56" s="479">
        <v>20.027000000000001</v>
      </c>
      <c r="K56" s="479">
        <v>20.027000000000001</v>
      </c>
      <c r="L56" s="479">
        <v>20.027000000000001</v>
      </c>
      <c r="M56" s="479">
        <v>20.027000000000001</v>
      </c>
      <c r="N56" s="479">
        <v>20.027000000000001</v>
      </c>
      <c r="O56" s="479">
        <v>20.027000000000001</v>
      </c>
      <c r="P56" s="479">
        <v>20.027000000000001</v>
      </c>
      <c r="Q56" s="479">
        <v>20.027000000000001</v>
      </c>
      <c r="R56" s="479">
        <v>20.027000000000001</v>
      </c>
      <c r="S56" s="479">
        <v>20.027000000000001</v>
      </c>
      <c r="T56" s="479">
        <v>20.027000000000001</v>
      </c>
      <c r="U56" s="479">
        <v>20.027000000000001</v>
      </c>
      <c r="V56" s="479">
        <v>20.027000000000001</v>
      </c>
      <c r="W56" s="479">
        <v>20.027000000000001</v>
      </c>
      <c r="X56" s="479">
        <v>20.027000000000001</v>
      </c>
      <c r="Y56" s="479">
        <v>20.027000000000001</v>
      </c>
      <c r="Z56" s="479">
        <v>20.027000000000001</v>
      </c>
      <c r="AA56" s="479">
        <v>20.027000000000001</v>
      </c>
      <c r="AB56" s="479">
        <v>20.027000000000001</v>
      </c>
      <c r="AC56" s="479">
        <v>20.027000000000001</v>
      </c>
    </row>
    <row r="57" spans="1:29" ht="12" customHeight="1" x14ac:dyDescent="0.25">
      <c r="A57" s="591" t="s">
        <v>52</v>
      </c>
      <c r="B57" s="605" t="s">
        <v>143</v>
      </c>
      <c r="C57" s="11">
        <v>4800</v>
      </c>
      <c r="D57" s="22" t="s">
        <v>134</v>
      </c>
      <c r="E57" s="21">
        <v>579.649</v>
      </c>
      <c r="F57" s="479">
        <v>579.65733333333333</v>
      </c>
      <c r="G57" s="479">
        <v>579.66566666666665</v>
      </c>
      <c r="H57" s="479">
        <v>579.67399999999998</v>
      </c>
      <c r="I57" s="479">
        <v>579.6823333333333</v>
      </c>
      <c r="J57" s="479">
        <v>579.69066666666663</v>
      </c>
      <c r="K57" s="479">
        <v>579.69899999999996</v>
      </c>
      <c r="L57" s="479">
        <v>579.70733333333328</v>
      </c>
      <c r="M57" s="479">
        <v>579.71566666666661</v>
      </c>
      <c r="N57" s="479">
        <v>579.72399999999993</v>
      </c>
      <c r="O57" s="479">
        <v>579.73233333333326</v>
      </c>
      <c r="P57" s="479">
        <v>579.74066666666658</v>
      </c>
      <c r="Q57" s="479">
        <v>579.74899999999991</v>
      </c>
      <c r="R57" s="479">
        <v>579.75733333333324</v>
      </c>
      <c r="S57" s="479">
        <v>579.76566666666656</v>
      </c>
      <c r="T57" s="479">
        <v>579.77191666666658</v>
      </c>
      <c r="U57" s="479">
        <v>579.78024999999991</v>
      </c>
      <c r="V57" s="479">
        <v>579.78858333333324</v>
      </c>
      <c r="W57" s="479">
        <v>579.79483333333326</v>
      </c>
      <c r="X57" s="479">
        <v>579.80316666666658</v>
      </c>
      <c r="Y57" s="479">
        <v>579.81149999999991</v>
      </c>
      <c r="Z57" s="479">
        <v>579.81983333333324</v>
      </c>
      <c r="AA57" s="479">
        <v>579.83024999999986</v>
      </c>
      <c r="AB57" s="479">
        <v>579.83858333333319</v>
      </c>
      <c r="AC57" s="479">
        <v>579.84691666666652</v>
      </c>
    </row>
    <row r="58" spans="1:29" ht="12" customHeight="1" x14ac:dyDescent="0.25">
      <c r="A58" s="592"/>
      <c r="B58" s="606"/>
      <c r="C58" s="11">
        <v>4800</v>
      </c>
      <c r="D58" s="22" t="s">
        <v>135</v>
      </c>
      <c r="E58" s="21">
        <v>345.39400000000001</v>
      </c>
      <c r="F58" s="479">
        <v>345.4015</v>
      </c>
      <c r="G58" s="479">
        <v>345.40920833333331</v>
      </c>
      <c r="H58" s="479">
        <v>345.4167083333333</v>
      </c>
      <c r="I58" s="479">
        <v>345.42399999999998</v>
      </c>
      <c r="J58" s="479">
        <v>345.43129166666665</v>
      </c>
      <c r="K58" s="479">
        <v>345.43879166666665</v>
      </c>
      <c r="L58" s="479">
        <v>345.44608333333332</v>
      </c>
      <c r="M58" s="479">
        <v>345.45274999999998</v>
      </c>
      <c r="N58" s="479">
        <v>345.45837499999999</v>
      </c>
      <c r="O58" s="479">
        <v>345.464</v>
      </c>
      <c r="P58" s="479">
        <v>345.46941666666669</v>
      </c>
      <c r="Q58" s="479">
        <v>345.474625</v>
      </c>
      <c r="R58" s="479">
        <v>345.48025000000001</v>
      </c>
      <c r="S58" s="479">
        <v>345.48525000000001</v>
      </c>
      <c r="T58" s="479">
        <v>345.49025</v>
      </c>
      <c r="U58" s="479">
        <v>345.49566666666669</v>
      </c>
      <c r="V58" s="479">
        <v>345.5012916666667</v>
      </c>
      <c r="W58" s="479">
        <v>345.50691666666671</v>
      </c>
      <c r="X58" s="479">
        <v>345.51295833333336</v>
      </c>
      <c r="Y58" s="479">
        <v>345.5194166666667</v>
      </c>
      <c r="Z58" s="479">
        <v>345.52525000000003</v>
      </c>
      <c r="AA58" s="479">
        <v>345.53191666666669</v>
      </c>
      <c r="AB58" s="479">
        <v>345.53920833333336</v>
      </c>
      <c r="AC58" s="479">
        <v>345.54483333333337</v>
      </c>
    </row>
    <row r="59" spans="1:29" ht="12" customHeight="1" x14ac:dyDescent="0.25">
      <c r="A59" s="591" t="s">
        <v>54</v>
      </c>
      <c r="B59" s="605" t="s">
        <v>144</v>
      </c>
      <c r="C59" s="11">
        <v>7200</v>
      </c>
      <c r="D59" s="22" t="s">
        <v>134</v>
      </c>
      <c r="E59" s="21">
        <v>5391.0907999999999</v>
      </c>
      <c r="F59" s="479">
        <v>5391.1588555555554</v>
      </c>
      <c r="G59" s="479">
        <v>5391.2185777777777</v>
      </c>
      <c r="H59" s="479">
        <v>5391.2782999999999</v>
      </c>
      <c r="I59" s="479">
        <v>5391.3338555555556</v>
      </c>
      <c r="J59" s="479">
        <v>5391.3866333333335</v>
      </c>
      <c r="K59" s="479">
        <v>5391.4408000000003</v>
      </c>
      <c r="L59" s="479">
        <v>5391.5005222222226</v>
      </c>
      <c r="M59" s="479">
        <v>5391.5810777777779</v>
      </c>
      <c r="N59" s="479">
        <v>5391.6713555555552</v>
      </c>
      <c r="O59" s="479">
        <v>5391.7699666666667</v>
      </c>
      <c r="P59" s="479">
        <v>5391.8755222222226</v>
      </c>
      <c r="Q59" s="479">
        <v>5391.9796888888895</v>
      </c>
      <c r="R59" s="479">
        <v>5392.0824666666676</v>
      </c>
      <c r="S59" s="479">
        <v>5392.193577777779</v>
      </c>
      <c r="T59" s="479">
        <v>5392.2977444444459</v>
      </c>
      <c r="U59" s="479">
        <v>5392.4060777777795</v>
      </c>
      <c r="V59" s="479">
        <v>5392.5074666666687</v>
      </c>
      <c r="W59" s="479">
        <v>5392.6074666666691</v>
      </c>
      <c r="X59" s="479">
        <v>5392.6991333333353</v>
      </c>
      <c r="Y59" s="479">
        <v>5392.7894111111127</v>
      </c>
      <c r="Z59" s="479">
        <v>5392.8755222222235</v>
      </c>
      <c r="AA59" s="479">
        <v>5392.9630222222231</v>
      </c>
      <c r="AB59" s="479">
        <v>5393.0463555555561</v>
      </c>
      <c r="AC59" s="479">
        <v>5393.1158000000005</v>
      </c>
    </row>
    <row r="60" spans="1:29" ht="12" customHeight="1" x14ac:dyDescent="0.25">
      <c r="A60" s="592"/>
      <c r="B60" s="606"/>
      <c r="C60" s="11">
        <v>7200</v>
      </c>
      <c r="D60" s="22" t="s">
        <v>135</v>
      </c>
      <c r="E60" s="21">
        <v>2125.0161000000003</v>
      </c>
      <c r="F60" s="479">
        <v>2125.0470722222226</v>
      </c>
      <c r="G60" s="479">
        <v>2125.0777666666672</v>
      </c>
      <c r="H60" s="479">
        <v>2125.1088777777782</v>
      </c>
      <c r="I60" s="479">
        <v>2125.1395722222228</v>
      </c>
      <c r="J60" s="479">
        <v>2125.1697111111116</v>
      </c>
      <c r="K60" s="479">
        <v>2125.1997111111118</v>
      </c>
      <c r="L60" s="479">
        <v>2125.2291555555562</v>
      </c>
      <c r="M60" s="479">
        <v>2125.2665166666675</v>
      </c>
      <c r="N60" s="479">
        <v>2125.3037388888897</v>
      </c>
      <c r="O60" s="479">
        <v>2125.3404055555566</v>
      </c>
      <c r="P60" s="479">
        <v>2125.37873888889</v>
      </c>
      <c r="Q60" s="479">
        <v>2125.4159611111122</v>
      </c>
      <c r="R60" s="479">
        <v>2125.4511000000011</v>
      </c>
      <c r="S60" s="479">
        <v>2125.4913777777788</v>
      </c>
      <c r="T60" s="479">
        <v>2125.5312388888897</v>
      </c>
      <c r="U60" s="479">
        <v>2125.5688777777787</v>
      </c>
      <c r="V60" s="479">
        <v>2125.6026277777787</v>
      </c>
      <c r="W60" s="479">
        <v>2125.6366555555564</v>
      </c>
      <c r="X60" s="479">
        <v>2125.6692944444453</v>
      </c>
      <c r="Y60" s="479">
        <v>2125.7011000000007</v>
      </c>
      <c r="Z60" s="479">
        <v>2125.7316555555562</v>
      </c>
      <c r="AA60" s="479">
        <v>2125.7620722222227</v>
      </c>
      <c r="AB60" s="479">
        <v>2125.792905555556</v>
      </c>
      <c r="AC60" s="479">
        <v>2125.8194333333336</v>
      </c>
    </row>
    <row r="61" spans="1:29" ht="12" customHeight="1" x14ac:dyDescent="0.25">
      <c r="A61" s="591" t="s">
        <v>55</v>
      </c>
      <c r="B61" s="605" t="s">
        <v>292</v>
      </c>
      <c r="C61" s="11">
        <v>1200</v>
      </c>
      <c r="D61" s="22" t="s">
        <v>134</v>
      </c>
      <c r="E61" s="21">
        <v>1088.068</v>
      </c>
      <c r="F61" s="479">
        <v>1088.0763333333334</v>
      </c>
      <c r="G61" s="479">
        <v>1088.0846666666669</v>
      </c>
      <c r="H61" s="479">
        <v>1088.0930000000003</v>
      </c>
      <c r="I61" s="479">
        <v>1088.1013333333337</v>
      </c>
      <c r="J61" s="479">
        <v>1088.1013333333337</v>
      </c>
      <c r="K61" s="479">
        <v>1088.1013333333337</v>
      </c>
      <c r="L61" s="479">
        <v>1088.1013333333337</v>
      </c>
      <c r="M61" s="479">
        <v>1088.1013333333337</v>
      </c>
      <c r="N61" s="479">
        <v>1088.1013333333337</v>
      </c>
      <c r="O61" s="479">
        <v>1088.1013333333337</v>
      </c>
      <c r="P61" s="479">
        <v>1088.1013333333337</v>
      </c>
      <c r="Q61" s="479">
        <v>1088.1013333333337</v>
      </c>
      <c r="R61" s="479">
        <v>1088.1013333333337</v>
      </c>
      <c r="S61" s="479">
        <v>1088.1013333333337</v>
      </c>
      <c r="T61" s="479">
        <v>1088.1013333333337</v>
      </c>
      <c r="U61" s="479">
        <v>1088.1013333333337</v>
      </c>
      <c r="V61" s="479">
        <v>1088.1013333333337</v>
      </c>
      <c r="W61" s="479">
        <v>1088.1096666666672</v>
      </c>
      <c r="X61" s="479">
        <v>1088.1180000000006</v>
      </c>
      <c r="Y61" s="479">
        <v>1088.1263333333341</v>
      </c>
      <c r="Z61" s="479">
        <v>1088.1346666666675</v>
      </c>
      <c r="AA61" s="479">
        <v>1088.1430000000009</v>
      </c>
      <c r="AB61" s="479">
        <v>1088.1513333333344</v>
      </c>
      <c r="AC61" s="479">
        <v>1088.1596666666678</v>
      </c>
    </row>
    <row r="62" spans="1:29" ht="12" customHeight="1" x14ac:dyDescent="0.25">
      <c r="A62" s="592"/>
      <c r="B62" s="606"/>
      <c r="C62" s="11">
        <v>1200</v>
      </c>
      <c r="D62" s="22" t="s">
        <v>135</v>
      </c>
      <c r="E62" s="21">
        <v>28.92</v>
      </c>
      <c r="F62" s="479">
        <v>28.92</v>
      </c>
      <c r="G62" s="479">
        <v>28.92</v>
      </c>
      <c r="H62" s="479">
        <v>28.92</v>
      </c>
      <c r="I62" s="479">
        <v>28.92</v>
      </c>
      <c r="J62" s="479">
        <v>28.92</v>
      </c>
      <c r="K62" s="479">
        <v>28.92</v>
      </c>
      <c r="L62" s="479">
        <v>28.92</v>
      </c>
      <c r="M62" s="479">
        <v>28.92</v>
      </c>
      <c r="N62" s="479">
        <v>28.92</v>
      </c>
      <c r="O62" s="479">
        <v>28.92</v>
      </c>
      <c r="P62" s="479">
        <v>28.92</v>
      </c>
      <c r="Q62" s="479">
        <v>28.92</v>
      </c>
      <c r="R62" s="479">
        <v>28.92</v>
      </c>
      <c r="S62" s="479">
        <v>28.92</v>
      </c>
      <c r="T62" s="479">
        <v>28.92</v>
      </c>
      <c r="U62" s="479">
        <v>28.92</v>
      </c>
      <c r="V62" s="479">
        <v>28.92</v>
      </c>
      <c r="W62" s="479">
        <v>28.92</v>
      </c>
      <c r="X62" s="479">
        <v>28.92</v>
      </c>
      <c r="Y62" s="479">
        <v>28.92</v>
      </c>
      <c r="Z62" s="479">
        <v>28.92</v>
      </c>
      <c r="AA62" s="479">
        <v>28.92</v>
      </c>
      <c r="AB62" s="479">
        <v>28.92</v>
      </c>
      <c r="AC62" s="479">
        <v>28.92</v>
      </c>
    </row>
    <row r="63" spans="1:29" ht="12" customHeight="1" x14ac:dyDescent="0.25">
      <c r="A63" s="591" t="s">
        <v>57</v>
      </c>
      <c r="B63" s="605" t="s">
        <v>289</v>
      </c>
      <c r="C63" s="11">
        <v>12000</v>
      </c>
      <c r="D63" s="22" t="s">
        <v>134</v>
      </c>
      <c r="E63" s="21">
        <v>1042.71</v>
      </c>
      <c r="F63" s="479">
        <v>1042.7758333333334</v>
      </c>
      <c r="G63" s="479">
        <v>1042.8400000000001</v>
      </c>
      <c r="H63" s="479">
        <v>1042.9025000000001</v>
      </c>
      <c r="I63" s="479">
        <v>1042.9633333333334</v>
      </c>
      <c r="J63" s="479">
        <v>1043.0233333333333</v>
      </c>
      <c r="K63" s="479">
        <v>1043.0833333333333</v>
      </c>
      <c r="L63" s="479">
        <v>1043.1475</v>
      </c>
      <c r="M63" s="479">
        <v>1043.2175</v>
      </c>
      <c r="N63" s="479">
        <v>1043.2941666666666</v>
      </c>
      <c r="O63" s="479">
        <v>1043.3908333333331</v>
      </c>
      <c r="P63" s="479">
        <v>1043.4983333333332</v>
      </c>
      <c r="Q63" s="479">
        <v>1043.6058333333333</v>
      </c>
      <c r="R63" s="479">
        <v>1043.7141666666666</v>
      </c>
      <c r="S63" s="479">
        <v>1043.8216666666667</v>
      </c>
      <c r="T63" s="479">
        <v>1043.9283333333333</v>
      </c>
      <c r="U63" s="479">
        <v>1044.0358333333334</v>
      </c>
      <c r="V63" s="479">
        <v>1044.1424999999999</v>
      </c>
      <c r="W63" s="479">
        <v>1044.2491666666665</v>
      </c>
      <c r="X63" s="479">
        <v>1044.3574999999998</v>
      </c>
      <c r="Y63" s="479">
        <v>1044.4666666666665</v>
      </c>
      <c r="Z63" s="479">
        <v>1044.5708333333332</v>
      </c>
      <c r="AA63" s="479">
        <v>1044.6724999999999</v>
      </c>
      <c r="AB63" s="479">
        <v>1044.7508333333333</v>
      </c>
      <c r="AC63" s="479">
        <v>1044.8174999999999</v>
      </c>
    </row>
    <row r="64" spans="1:29" s="157" customFormat="1" ht="12" customHeight="1" x14ac:dyDescent="0.25">
      <c r="A64" s="592"/>
      <c r="B64" s="606"/>
      <c r="C64" s="11">
        <v>12000</v>
      </c>
      <c r="D64" s="22" t="s">
        <v>135</v>
      </c>
      <c r="E64" s="21">
        <v>112.042</v>
      </c>
      <c r="F64" s="479">
        <v>112.05783333333333</v>
      </c>
      <c r="G64" s="479">
        <v>112.0745</v>
      </c>
      <c r="H64" s="479">
        <v>112.09116666666667</v>
      </c>
      <c r="I64" s="479">
        <v>112.10783333333333</v>
      </c>
      <c r="J64" s="479">
        <v>112.12366666666667</v>
      </c>
      <c r="K64" s="479">
        <v>112.1395</v>
      </c>
      <c r="L64" s="479">
        <v>112.15533333333333</v>
      </c>
      <c r="M64" s="479">
        <v>112.17033333333333</v>
      </c>
      <c r="N64" s="479">
        <v>112.1845</v>
      </c>
      <c r="O64" s="479">
        <v>112.19533333333334</v>
      </c>
      <c r="P64" s="479">
        <v>112.20616666666668</v>
      </c>
      <c r="Q64" s="479">
        <v>112.21700000000001</v>
      </c>
      <c r="R64" s="479">
        <v>112.22866666666668</v>
      </c>
      <c r="S64" s="479">
        <v>112.23950000000002</v>
      </c>
      <c r="T64" s="479">
        <v>112.25116666666669</v>
      </c>
      <c r="U64" s="479">
        <v>112.26283333333336</v>
      </c>
      <c r="V64" s="479">
        <v>112.27450000000003</v>
      </c>
      <c r="W64" s="479">
        <v>112.28700000000003</v>
      </c>
      <c r="X64" s="479">
        <v>112.29950000000004</v>
      </c>
      <c r="Y64" s="479">
        <v>112.31283333333337</v>
      </c>
      <c r="Z64" s="479">
        <v>112.32366666666671</v>
      </c>
      <c r="AA64" s="479">
        <v>112.33533333333338</v>
      </c>
      <c r="AB64" s="479">
        <v>112.35033333333338</v>
      </c>
      <c r="AC64" s="479">
        <v>112.36283333333338</v>
      </c>
    </row>
    <row r="65" spans="1:29" s="375" customFormat="1" ht="12" customHeight="1" x14ac:dyDescent="0.3">
      <c r="A65" s="591" t="s">
        <v>58</v>
      </c>
      <c r="B65" s="605" t="s">
        <v>293</v>
      </c>
      <c r="C65" s="11">
        <v>3600</v>
      </c>
      <c r="D65" s="22" t="s">
        <v>134</v>
      </c>
      <c r="E65" s="21">
        <v>777.08300000000008</v>
      </c>
      <c r="F65" s="479">
        <v>777.09522222222233</v>
      </c>
      <c r="G65" s="479">
        <v>777.10661111111119</v>
      </c>
      <c r="H65" s="479">
        <v>777.11772222222226</v>
      </c>
      <c r="I65" s="479">
        <v>777.12883333333332</v>
      </c>
      <c r="J65" s="479">
        <v>777.14022222222218</v>
      </c>
      <c r="K65" s="479">
        <v>777.15105555555556</v>
      </c>
      <c r="L65" s="479">
        <v>777.16300000000001</v>
      </c>
      <c r="M65" s="479">
        <v>777.1777222222222</v>
      </c>
      <c r="N65" s="479">
        <v>777.19688888888891</v>
      </c>
      <c r="O65" s="479">
        <v>777.21938888888894</v>
      </c>
      <c r="P65" s="479">
        <v>777.24300000000005</v>
      </c>
      <c r="Q65" s="479">
        <v>777.26661111111116</v>
      </c>
      <c r="R65" s="479">
        <v>777.29050000000007</v>
      </c>
      <c r="S65" s="479">
        <v>777.31661111111123</v>
      </c>
      <c r="T65" s="479">
        <v>777.33966666666674</v>
      </c>
      <c r="U65" s="479">
        <v>777.36300000000006</v>
      </c>
      <c r="V65" s="479">
        <v>777.38550000000009</v>
      </c>
      <c r="W65" s="479">
        <v>777.40661111111126</v>
      </c>
      <c r="X65" s="479">
        <v>777.42272222222232</v>
      </c>
      <c r="Y65" s="479">
        <v>777.43716666666671</v>
      </c>
      <c r="Z65" s="479">
        <v>777.4518888888889</v>
      </c>
      <c r="AA65" s="479">
        <v>777.46494444444443</v>
      </c>
      <c r="AB65" s="479">
        <v>777.47799999999995</v>
      </c>
      <c r="AC65" s="479">
        <v>777.4899444444444</v>
      </c>
    </row>
    <row r="66" spans="1:29" s="306" customFormat="1" ht="12" customHeight="1" x14ac:dyDescent="0.25">
      <c r="A66" s="592"/>
      <c r="B66" s="606"/>
      <c r="C66" s="11">
        <v>3600</v>
      </c>
      <c r="D66" s="22" t="s">
        <v>135</v>
      </c>
      <c r="E66" s="21">
        <v>168.30700000000002</v>
      </c>
      <c r="F66" s="479">
        <v>168.30727777777778</v>
      </c>
      <c r="G66" s="479">
        <v>168.30755555555555</v>
      </c>
      <c r="H66" s="479">
        <v>168.30783333333332</v>
      </c>
      <c r="I66" s="479">
        <v>168.30811111111109</v>
      </c>
      <c r="J66" s="479">
        <v>168.30838888888886</v>
      </c>
      <c r="K66" s="479">
        <v>168.30866666666662</v>
      </c>
      <c r="L66" s="479">
        <v>168.30894444444439</v>
      </c>
      <c r="M66" s="479">
        <v>168.30922222222216</v>
      </c>
      <c r="N66" s="479">
        <v>168.30977777777773</v>
      </c>
      <c r="O66" s="479">
        <v>168.31061111111106</v>
      </c>
      <c r="P66" s="479">
        <v>168.31116666666662</v>
      </c>
      <c r="Q66" s="479">
        <v>168.31172222222219</v>
      </c>
      <c r="R66" s="479">
        <v>168.31227777777775</v>
      </c>
      <c r="S66" s="479">
        <v>168.31283333333332</v>
      </c>
      <c r="T66" s="479">
        <v>168.31338888888888</v>
      </c>
      <c r="U66" s="479">
        <v>168.31394444444445</v>
      </c>
      <c r="V66" s="479">
        <v>168.31422222222221</v>
      </c>
      <c r="W66" s="479">
        <v>168.31477777777778</v>
      </c>
      <c r="X66" s="479">
        <v>168.31533333333334</v>
      </c>
      <c r="Y66" s="479">
        <v>168.31561111111111</v>
      </c>
      <c r="Z66" s="479">
        <v>168.31588888888888</v>
      </c>
      <c r="AA66" s="479">
        <v>168.31616666666665</v>
      </c>
      <c r="AB66" s="479">
        <v>168.31644444444441</v>
      </c>
      <c r="AC66" s="479">
        <v>168.31644444444441</v>
      </c>
    </row>
    <row r="67" spans="1:29" s="306" customFormat="1" ht="12" customHeight="1" x14ac:dyDescent="0.25">
      <c r="A67" s="591" t="s">
        <v>59</v>
      </c>
      <c r="B67" s="605" t="s">
        <v>294</v>
      </c>
      <c r="C67" s="11">
        <v>2400</v>
      </c>
      <c r="D67" s="22" t="s">
        <v>134</v>
      </c>
      <c r="E67" s="21">
        <v>5473.2260999999999</v>
      </c>
      <c r="F67" s="479">
        <v>5473.2473499999996</v>
      </c>
      <c r="G67" s="479">
        <v>5473.2652666666663</v>
      </c>
      <c r="H67" s="479">
        <v>5473.2810999999992</v>
      </c>
      <c r="I67" s="479">
        <v>5473.2952666666661</v>
      </c>
      <c r="J67" s="479">
        <v>5473.3090166666661</v>
      </c>
      <c r="K67" s="479">
        <v>5473.323183333333</v>
      </c>
      <c r="L67" s="479">
        <v>5473.3406833333329</v>
      </c>
      <c r="M67" s="479">
        <v>5473.3602666666666</v>
      </c>
      <c r="N67" s="479">
        <v>5473.3823499999999</v>
      </c>
      <c r="O67" s="479">
        <v>5473.4090166666665</v>
      </c>
      <c r="P67" s="479">
        <v>5473.4381833333327</v>
      </c>
      <c r="Q67" s="479">
        <v>5473.4635999999991</v>
      </c>
      <c r="R67" s="479">
        <v>5473.4923499999995</v>
      </c>
      <c r="S67" s="479">
        <v>5473.5223499999993</v>
      </c>
      <c r="T67" s="479">
        <v>5473.5527666666658</v>
      </c>
      <c r="U67" s="479">
        <v>5473.5860999999995</v>
      </c>
      <c r="V67" s="479">
        <v>5473.6190166666665</v>
      </c>
      <c r="W67" s="479">
        <v>5473.6515166666668</v>
      </c>
      <c r="X67" s="479">
        <v>5473.6844333333338</v>
      </c>
      <c r="Y67" s="479">
        <v>5473.7144333333335</v>
      </c>
      <c r="Z67" s="479">
        <v>5473.7444333333333</v>
      </c>
      <c r="AA67" s="479">
        <v>5473.7765166666668</v>
      </c>
      <c r="AB67" s="479">
        <v>5473.805683333333</v>
      </c>
      <c r="AC67" s="479">
        <v>5473.8281833333331</v>
      </c>
    </row>
    <row r="68" spans="1:29" s="295" customFormat="1" ht="12" customHeight="1" x14ac:dyDescent="0.25">
      <c r="A68" s="592"/>
      <c r="B68" s="606"/>
      <c r="C68" s="11">
        <v>2400</v>
      </c>
      <c r="D68" s="22" t="s">
        <v>135</v>
      </c>
      <c r="E68" s="21">
        <v>1489.4091000000001</v>
      </c>
      <c r="F68" s="479">
        <v>1489.4091000000001</v>
      </c>
      <c r="G68" s="479">
        <v>1489.4091000000001</v>
      </c>
      <c r="H68" s="479">
        <v>1489.4091000000001</v>
      </c>
      <c r="I68" s="479">
        <v>1489.4091000000001</v>
      </c>
      <c r="J68" s="479">
        <v>1489.4091000000001</v>
      </c>
      <c r="K68" s="479">
        <v>1489.4091000000001</v>
      </c>
      <c r="L68" s="479">
        <v>1489.4091000000001</v>
      </c>
      <c r="M68" s="479">
        <v>1489.4091000000001</v>
      </c>
      <c r="N68" s="479">
        <v>1489.4091000000001</v>
      </c>
      <c r="O68" s="479">
        <v>1489.4091000000001</v>
      </c>
      <c r="P68" s="479">
        <v>1489.4091000000001</v>
      </c>
      <c r="Q68" s="479">
        <v>1489.4091000000001</v>
      </c>
      <c r="R68" s="479">
        <v>1489.4091000000001</v>
      </c>
      <c r="S68" s="479">
        <v>1489.4091000000001</v>
      </c>
      <c r="T68" s="479">
        <v>1489.4091000000001</v>
      </c>
      <c r="U68" s="479">
        <v>1489.4091000000001</v>
      </c>
      <c r="V68" s="479">
        <v>1489.4091000000001</v>
      </c>
      <c r="W68" s="479">
        <v>1489.4091000000001</v>
      </c>
      <c r="X68" s="479">
        <v>1489.4091000000001</v>
      </c>
      <c r="Y68" s="479">
        <v>1489.4091000000001</v>
      </c>
      <c r="Z68" s="479">
        <v>1489.4091000000001</v>
      </c>
      <c r="AA68" s="479">
        <v>1489.4091000000001</v>
      </c>
      <c r="AB68" s="479">
        <v>1489.4091000000001</v>
      </c>
      <c r="AC68" s="479">
        <v>1489.4091000000001</v>
      </c>
    </row>
    <row r="69" spans="1:29" s="295" customFormat="1" ht="12" customHeight="1" x14ac:dyDescent="0.25">
      <c r="A69" s="591" t="s">
        <v>60</v>
      </c>
      <c r="B69" s="605" t="s">
        <v>61</v>
      </c>
      <c r="C69" s="11">
        <v>4800</v>
      </c>
      <c r="D69" s="22" t="s">
        <v>134</v>
      </c>
      <c r="E69" s="21">
        <v>338.27100000000002</v>
      </c>
      <c r="F69" s="479">
        <v>338.27120833333333</v>
      </c>
      <c r="G69" s="479">
        <v>338.27141666666665</v>
      </c>
      <c r="H69" s="479">
        <v>338.27162499999997</v>
      </c>
      <c r="I69" s="479">
        <v>338.27183333333329</v>
      </c>
      <c r="J69" s="479">
        <v>338.27204166666661</v>
      </c>
      <c r="K69" s="479">
        <v>338.27224999999993</v>
      </c>
      <c r="L69" s="479">
        <v>338.27245833333325</v>
      </c>
      <c r="M69" s="479">
        <v>338.27266666666657</v>
      </c>
      <c r="N69" s="479">
        <v>338.27287499999989</v>
      </c>
      <c r="O69" s="479">
        <v>338.2730833333332</v>
      </c>
      <c r="P69" s="479">
        <v>338.27329166666652</v>
      </c>
      <c r="Q69" s="479">
        <v>338.27349999999984</v>
      </c>
      <c r="R69" s="479">
        <v>338.27370833333316</v>
      </c>
      <c r="S69" s="479">
        <v>338.27391666666648</v>
      </c>
      <c r="T69" s="479">
        <v>338.2741249999998</v>
      </c>
      <c r="U69" s="479">
        <v>338.27433333333312</v>
      </c>
      <c r="V69" s="479">
        <v>338.27454166666644</v>
      </c>
      <c r="W69" s="479">
        <v>338.27474999999976</v>
      </c>
      <c r="X69" s="479">
        <v>338.27495833333307</v>
      </c>
      <c r="Y69" s="479">
        <v>338.27516666666639</v>
      </c>
      <c r="Z69" s="479">
        <v>338.27537499999971</v>
      </c>
      <c r="AA69" s="479">
        <v>338.27558333333303</v>
      </c>
      <c r="AB69" s="479">
        <v>338.27579166666635</v>
      </c>
      <c r="AC69" s="479">
        <v>338.27599999999967</v>
      </c>
    </row>
    <row r="70" spans="1:29" s="338" customFormat="1" ht="12" customHeight="1" x14ac:dyDescent="0.3">
      <c r="A70" s="592"/>
      <c r="B70" s="606"/>
      <c r="C70" s="11">
        <v>4800</v>
      </c>
      <c r="D70" s="22" t="s">
        <v>135</v>
      </c>
      <c r="E70" s="21">
        <v>184.20100000000002</v>
      </c>
      <c r="F70" s="479">
        <v>184.20100000000002</v>
      </c>
      <c r="G70" s="479">
        <v>184.20100000000002</v>
      </c>
      <c r="H70" s="479">
        <v>184.20100000000002</v>
      </c>
      <c r="I70" s="479">
        <v>184.20100000000002</v>
      </c>
      <c r="J70" s="479">
        <v>184.20100000000002</v>
      </c>
      <c r="K70" s="479">
        <v>184.20100000000002</v>
      </c>
      <c r="L70" s="479">
        <v>184.20100000000002</v>
      </c>
      <c r="M70" s="479">
        <v>184.20100000000002</v>
      </c>
      <c r="N70" s="479">
        <v>184.20100000000002</v>
      </c>
      <c r="O70" s="479">
        <v>184.20100000000002</v>
      </c>
      <c r="P70" s="479">
        <v>184.20100000000002</v>
      </c>
      <c r="Q70" s="479">
        <v>184.20100000000002</v>
      </c>
      <c r="R70" s="479">
        <v>184.20100000000002</v>
      </c>
      <c r="S70" s="479">
        <v>184.20100000000002</v>
      </c>
      <c r="T70" s="479">
        <v>184.20100000000002</v>
      </c>
      <c r="U70" s="479">
        <v>184.20100000000002</v>
      </c>
      <c r="V70" s="479">
        <v>184.20100000000002</v>
      </c>
      <c r="W70" s="479">
        <v>184.20100000000002</v>
      </c>
      <c r="X70" s="479">
        <v>184.20100000000002</v>
      </c>
      <c r="Y70" s="479">
        <v>184.20100000000002</v>
      </c>
      <c r="Z70" s="479">
        <v>184.20100000000002</v>
      </c>
      <c r="AA70" s="479">
        <v>184.20100000000002</v>
      </c>
      <c r="AB70" s="479">
        <v>184.20100000000002</v>
      </c>
      <c r="AC70" s="479">
        <v>184.20100000000002</v>
      </c>
    </row>
    <row r="71" spans="1:29" s="157" customFormat="1" ht="12" customHeight="1" x14ac:dyDescent="0.25">
      <c r="A71" s="591" t="s">
        <v>62</v>
      </c>
      <c r="B71" s="605" t="s">
        <v>145</v>
      </c>
      <c r="C71" s="11">
        <v>2400</v>
      </c>
      <c r="D71" s="22" t="s">
        <v>134</v>
      </c>
      <c r="E71" s="21">
        <v>3558.1121000000003</v>
      </c>
      <c r="F71" s="479">
        <v>3558.1121833333336</v>
      </c>
      <c r="G71" s="479">
        <v>3558.112266666667</v>
      </c>
      <c r="H71" s="479">
        <v>3558.112266666667</v>
      </c>
      <c r="I71" s="479">
        <v>3558.1123500000003</v>
      </c>
      <c r="J71" s="479">
        <v>3558.1124333333337</v>
      </c>
      <c r="K71" s="479">
        <v>3558.1124333333337</v>
      </c>
      <c r="L71" s="479">
        <v>3558.112516666667</v>
      </c>
      <c r="M71" s="479">
        <v>3558.112516666667</v>
      </c>
      <c r="N71" s="479">
        <v>3558.1126000000004</v>
      </c>
      <c r="O71" s="479">
        <v>3558.1126833333337</v>
      </c>
      <c r="P71" s="479">
        <v>3558.1126833333337</v>
      </c>
      <c r="Q71" s="479">
        <v>3558.1127666666671</v>
      </c>
      <c r="R71" s="479">
        <v>3558.1128500000004</v>
      </c>
      <c r="S71" s="479">
        <v>3558.1129333333338</v>
      </c>
      <c r="T71" s="479">
        <v>3558.1129333333338</v>
      </c>
      <c r="U71" s="479">
        <v>3558.1130166666671</v>
      </c>
      <c r="V71" s="479">
        <v>3558.1131000000005</v>
      </c>
      <c r="W71" s="479">
        <v>3558.1131000000005</v>
      </c>
      <c r="X71" s="479">
        <v>3558.1131833333338</v>
      </c>
      <c r="Y71" s="479">
        <v>3558.1132666666672</v>
      </c>
      <c r="Z71" s="479">
        <v>3558.1132666666672</v>
      </c>
      <c r="AA71" s="479">
        <v>3558.1133500000005</v>
      </c>
      <c r="AB71" s="479">
        <v>3558.1134333333339</v>
      </c>
      <c r="AC71" s="479">
        <v>3558.1134333333339</v>
      </c>
    </row>
    <row r="72" spans="1:29" s="390" customFormat="1" ht="12" customHeight="1" x14ac:dyDescent="0.3">
      <c r="A72" s="592"/>
      <c r="B72" s="606"/>
      <c r="C72" s="11">
        <v>2400</v>
      </c>
      <c r="D72" s="22" t="s">
        <v>135</v>
      </c>
      <c r="E72" s="21">
        <v>728.00900000000001</v>
      </c>
      <c r="F72" s="479">
        <v>728.00900000000001</v>
      </c>
      <c r="G72" s="479">
        <v>728.00900000000001</v>
      </c>
      <c r="H72" s="479">
        <v>728.00900000000001</v>
      </c>
      <c r="I72" s="479">
        <v>728.00900000000001</v>
      </c>
      <c r="J72" s="479">
        <v>728.00900000000001</v>
      </c>
      <c r="K72" s="479">
        <v>728.00900000000001</v>
      </c>
      <c r="L72" s="479">
        <v>728.00900000000001</v>
      </c>
      <c r="M72" s="479">
        <v>728.00900000000001</v>
      </c>
      <c r="N72" s="479">
        <v>728.00900000000001</v>
      </c>
      <c r="O72" s="479">
        <v>728.00900000000001</v>
      </c>
      <c r="P72" s="479">
        <v>728.00900000000001</v>
      </c>
      <c r="Q72" s="479">
        <v>728.00900000000001</v>
      </c>
      <c r="R72" s="479">
        <v>728.00900000000001</v>
      </c>
      <c r="S72" s="479">
        <v>728.00900000000001</v>
      </c>
      <c r="T72" s="479">
        <v>728.00900000000001</v>
      </c>
      <c r="U72" s="479">
        <v>728.00900000000001</v>
      </c>
      <c r="V72" s="479">
        <v>728.00900000000001</v>
      </c>
      <c r="W72" s="479">
        <v>728.00900000000001</v>
      </c>
      <c r="X72" s="479">
        <v>728.00900000000001</v>
      </c>
      <c r="Y72" s="479">
        <v>728.00900000000001</v>
      </c>
      <c r="Z72" s="479">
        <v>728.00900000000001</v>
      </c>
      <c r="AA72" s="479">
        <v>728.00900000000001</v>
      </c>
      <c r="AB72" s="479">
        <v>728.00900000000001</v>
      </c>
      <c r="AC72" s="479">
        <v>728.00900000000001</v>
      </c>
    </row>
    <row r="73" spans="1:29" ht="12" customHeight="1" x14ac:dyDescent="0.25">
      <c r="A73" s="591" t="s">
        <v>63</v>
      </c>
      <c r="B73" s="605" t="s">
        <v>64</v>
      </c>
      <c r="C73" s="11">
        <v>4800</v>
      </c>
      <c r="D73" s="22" t="s">
        <v>134</v>
      </c>
      <c r="E73" s="21">
        <v>799.09199999999998</v>
      </c>
      <c r="F73" s="479">
        <v>799.09637499999997</v>
      </c>
      <c r="G73" s="479">
        <v>799.10074999999995</v>
      </c>
      <c r="H73" s="479">
        <v>799.10491666666667</v>
      </c>
      <c r="I73" s="479">
        <v>799.10929166666665</v>
      </c>
      <c r="J73" s="479">
        <v>799.11345833333337</v>
      </c>
      <c r="K73" s="479">
        <v>799.11741666666671</v>
      </c>
      <c r="L73" s="479">
        <v>799.12200000000007</v>
      </c>
      <c r="M73" s="479">
        <v>799.12908333333337</v>
      </c>
      <c r="N73" s="479">
        <v>799.13991666666675</v>
      </c>
      <c r="O73" s="479">
        <v>799.15679166666678</v>
      </c>
      <c r="P73" s="479">
        <v>799.17616666666675</v>
      </c>
      <c r="Q73" s="479">
        <v>799.1949166666667</v>
      </c>
      <c r="R73" s="479">
        <v>799.21345833333339</v>
      </c>
      <c r="S73" s="479">
        <v>799.23283333333336</v>
      </c>
      <c r="T73" s="479">
        <v>799.25283333333334</v>
      </c>
      <c r="U73" s="479">
        <v>799.27200000000005</v>
      </c>
      <c r="V73" s="479">
        <v>799.28700000000003</v>
      </c>
      <c r="W73" s="479">
        <v>799.29804166666668</v>
      </c>
      <c r="X73" s="479">
        <v>799.30533333333335</v>
      </c>
      <c r="Y73" s="479">
        <v>799.31158333333337</v>
      </c>
      <c r="Z73" s="479">
        <v>799.31720833333338</v>
      </c>
      <c r="AA73" s="479">
        <v>799.32220833333338</v>
      </c>
      <c r="AB73" s="479">
        <v>799.32679166666674</v>
      </c>
      <c r="AC73" s="479">
        <v>799.33095833333346</v>
      </c>
    </row>
    <row r="74" spans="1:29" s="157" customFormat="1" ht="12" customHeight="1" x14ac:dyDescent="0.25">
      <c r="A74" s="592"/>
      <c r="B74" s="606"/>
      <c r="C74" s="11">
        <v>4800</v>
      </c>
      <c r="D74" s="22" t="s">
        <v>135</v>
      </c>
      <c r="E74" s="21">
        <v>204.637</v>
      </c>
      <c r="F74" s="479">
        <v>204.63825</v>
      </c>
      <c r="G74" s="479">
        <v>204.63929166666668</v>
      </c>
      <c r="H74" s="479">
        <v>204.63991666666669</v>
      </c>
      <c r="I74" s="479">
        <v>204.64095833333337</v>
      </c>
      <c r="J74" s="479">
        <v>204.64158333333339</v>
      </c>
      <c r="K74" s="479">
        <v>204.64241666666672</v>
      </c>
      <c r="L74" s="479">
        <v>204.64304166666673</v>
      </c>
      <c r="M74" s="479">
        <v>204.6447083333334</v>
      </c>
      <c r="N74" s="479">
        <v>204.64616666666674</v>
      </c>
      <c r="O74" s="479">
        <v>204.65054166666675</v>
      </c>
      <c r="P74" s="479">
        <v>204.65679166666675</v>
      </c>
      <c r="Q74" s="479">
        <v>204.66220833333341</v>
      </c>
      <c r="R74" s="479">
        <v>204.66679166666674</v>
      </c>
      <c r="S74" s="479">
        <v>204.67200000000008</v>
      </c>
      <c r="T74" s="479">
        <v>204.67762500000009</v>
      </c>
      <c r="U74" s="479">
        <v>204.68366666666677</v>
      </c>
      <c r="V74" s="479">
        <v>204.6882500000001</v>
      </c>
      <c r="W74" s="479">
        <v>204.69179166666677</v>
      </c>
      <c r="X74" s="479">
        <v>204.69387500000011</v>
      </c>
      <c r="Y74" s="479">
        <v>204.69595833333344</v>
      </c>
      <c r="Z74" s="479">
        <v>204.69741666666678</v>
      </c>
      <c r="AA74" s="479">
        <v>204.69887500000013</v>
      </c>
      <c r="AB74" s="479">
        <v>204.69970833333346</v>
      </c>
      <c r="AC74" s="479">
        <v>204.70012500000013</v>
      </c>
    </row>
    <row r="75" spans="1:29" ht="12" customHeight="1" x14ac:dyDescent="0.25">
      <c r="A75" s="591" t="s">
        <v>65</v>
      </c>
      <c r="B75" s="605" t="s">
        <v>66</v>
      </c>
      <c r="C75" s="11">
        <v>7200</v>
      </c>
      <c r="D75" s="22" t="s">
        <v>134</v>
      </c>
      <c r="E75" s="21">
        <v>1523.5</v>
      </c>
      <c r="F75" s="479">
        <v>1523.598611111111</v>
      </c>
      <c r="G75" s="479">
        <v>1523.6827777777778</v>
      </c>
      <c r="H75" s="479">
        <v>1523.7540277777778</v>
      </c>
      <c r="I75" s="479">
        <v>1523.8206944444444</v>
      </c>
      <c r="J75" s="479">
        <v>1523.8844444444444</v>
      </c>
      <c r="K75" s="479">
        <v>1523.9461111111111</v>
      </c>
      <c r="L75" s="479">
        <v>1523.9904166666668</v>
      </c>
      <c r="M75" s="479">
        <v>1524.0394444444446</v>
      </c>
      <c r="N75" s="479">
        <v>1524.0979166666668</v>
      </c>
      <c r="O75" s="479">
        <v>1524.1588888888891</v>
      </c>
      <c r="P75" s="479">
        <v>1524.2251388888892</v>
      </c>
      <c r="Q75" s="479">
        <v>1524.3037500000003</v>
      </c>
      <c r="R75" s="479">
        <v>1524.4056944444446</v>
      </c>
      <c r="S75" s="479">
        <v>1524.5177777777781</v>
      </c>
      <c r="T75" s="479">
        <v>1524.6133333333337</v>
      </c>
      <c r="U75" s="479">
        <v>1524.7077777777781</v>
      </c>
      <c r="V75" s="479">
        <v>1524.805416666667</v>
      </c>
      <c r="W75" s="479">
        <v>1524.9159722222225</v>
      </c>
      <c r="X75" s="479">
        <v>1525.0405555555558</v>
      </c>
      <c r="Y75" s="479">
        <v>1525.1762500000002</v>
      </c>
      <c r="Z75" s="479">
        <v>1525.3420833333334</v>
      </c>
      <c r="AA75" s="479">
        <v>1525.5237500000001</v>
      </c>
      <c r="AB75" s="479">
        <v>1525.7047222222222</v>
      </c>
      <c r="AC75" s="479">
        <v>1525.8677777777777</v>
      </c>
    </row>
    <row r="76" spans="1:29" ht="12" customHeight="1" x14ac:dyDescent="0.25">
      <c r="A76" s="592"/>
      <c r="B76" s="606"/>
      <c r="C76" s="11">
        <v>7200</v>
      </c>
      <c r="D76" s="22" t="s">
        <v>135</v>
      </c>
      <c r="E76" s="21">
        <v>644.21699999999998</v>
      </c>
      <c r="F76" s="479">
        <v>644.25630555555551</v>
      </c>
      <c r="G76" s="479">
        <v>644.29616666666664</v>
      </c>
      <c r="H76" s="479">
        <v>644.33422222222214</v>
      </c>
      <c r="I76" s="479">
        <v>644.3721388888888</v>
      </c>
      <c r="J76" s="479">
        <v>644.41088888888885</v>
      </c>
      <c r="K76" s="479">
        <v>644.44894444444435</v>
      </c>
      <c r="L76" s="479">
        <v>644.48852777777768</v>
      </c>
      <c r="M76" s="479">
        <v>644.53741666666656</v>
      </c>
      <c r="N76" s="479">
        <v>644.60380555555548</v>
      </c>
      <c r="O76" s="479">
        <v>644.67561111111104</v>
      </c>
      <c r="P76" s="479">
        <v>644.74297222222219</v>
      </c>
      <c r="Q76" s="479">
        <v>644.83338888888886</v>
      </c>
      <c r="R76" s="479">
        <v>644.91213888888888</v>
      </c>
      <c r="S76" s="479">
        <v>645.0121388888889</v>
      </c>
      <c r="T76" s="479">
        <v>645.07547222222229</v>
      </c>
      <c r="U76" s="479">
        <v>645.12338888888894</v>
      </c>
      <c r="V76" s="479">
        <v>645.16144444444444</v>
      </c>
      <c r="W76" s="479">
        <v>645.20130555555556</v>
      </c>
      <c r="X76" s="479">
        <v>645.24255555555555</v>
      </c>
      <c r="Y76" s="479">
        <v>645.27686111111109</v>
      </c>
      <c r="Z76" s="479">
        <v>645.32172222222221</v>
      </c>
      <c r="AA76" s="479">
        <v>645.37047222222225</v>
      </c>
      <c r="AB76" s="479">
        <v>645.42102777777779</v>
      </c>
      <c r="AC76" s="479">
        <v>645.46366666666665</v>
      </c>
    </row>
    <row r="77" spans="1:29" s="157" customFormat="1" ht="12" customHeight="1" x14ac:dyDescent="0.25">
      <c r="A77" s="591" t="s">
        <v>67</v>
      </c>
      <c r="B77" s="605" t="s">
        <v>68</v>
      </c>
      <c r="C77" s="11">
        <v>1200</v>
      </c>
      <c r="D77" s="22" t="s">
        <v>134</v>
      </c>
      <c r="E77" s="21">
        <v>1745.7460000000001</v>
      </c>
      <c r="F77" s="479">
        <v>1745.796</v>
      </c>
      <c r="G77" s="479">
        <v>1745.8410000000001</v>
      </c>
      <c r="H77" s="479">
        <v>1745.8801666666668</v>
      </c>
      <c r="I77" s="479">
        <v>1745.9176666666667</v>
      </c>
      <c r="J77" s="479">
        <v>1745.9551666666666</v>
      </c>
      <c r="K77" s="479">
        <v>1745.9935</v>
      </c>
      <c r="L77" s="479">
        <v>1746.0451666666668</v>
      </c>
      <c r="M77" s="479">
        <v>1746.1043333333334</v>
      </c>
      <c r="N77" s="479">
        <v>1746.1676666666667</v>
      </c>
      <c r="O77" s="479">
        <v>1746.2293333333334</v>
      </c>
      <c r="P77" s="479">
        <v>1746.2935000000002</v>
      </c>
      <c r="Q77" s="479">
        <v>1746.3610000000003</v>
      </c>
      <c r="R77" s="479">
        <v>1746.4293333333337</v>
      </c>
      <c r="S77" s="479">
        <v>1746.502666666667</v>
      </c>
      <c r="T77" s="479">
        <v>1746.575166666667</v>
      </c>
      <c r="U77" s="479">
        <v>1746.6543333333336</v>
      </c>
      <c r="V77" s="479">
        <v>1746.7285000000004</v>
      </c>
      <c r="W77" s="479">
        <v>1746.8068333333338</v>
      </c>
      <c r="X77" s="479">
        <v>1746.8876666666672</v>
      </c>
      <c r="Y77" s="479">
        <v>1746.9793333333339</v>
      </c>
      <c r="Z77" s="479">
        <v>1747.076833333334</v>
      </c>
      <c r="AA77" s="479">
        <v>1747.1760000000006</v>
      </c>
      <c r="AB77" s="479">
        <v>1747.2585000000006</v>
      </c>
      <c r="AC77" s="479">
        <v>1747.3210000000006</v>
      </c>
    </row>
    <row r="78" spans="1:29" ht="12" customHeight="1" x14ac:dyDescent="0.25">
      <c r="A78" s="592"/>
      <c r="B78" s="606"/>
      <c r="C78" s="11">
        <v>1200</v>
      </c>
      <c r="D78" s="22" t="s">
        <v>135</v>
      </c>
      <c r="E78" s="21">
        <v>299.96100000000001</v>
      </c>
      <c r="F78" s="479">
        <v>299.96516666666668</v>
      </c>
      <c r="G78" s="479">
        <v>299.96850000000001</v>
      </c>
      <c r="H78" s="479">
        <v>299.96933333333334</v>
      </c>
      <c r="I78" s="479">
        <v>299.97183333333334</v>
      </c>
      <c r="J78" s="479">
        <v>299.97433333333333</v>
      </c>
      <c r="K78" s="479">
        <v>299.97516666666667</v>
      </c>
      <c r="L78" s="479">
        <v>299.976</v>
      </c>
      <c r="M78" s="479">
        <v>299.976</v>
      </c>
      <c r="N78" s="479">
        <v>299.976</v>
      </c>
      <c r="O78" s="479">
        <v>299.976</v>
      </c>
      <c r="P78" s="479">
        <v>299.976</v>
      </c>
      <c r="Q78" s="479">
        <v>299.976</v>
      </c>
      <c r="R78" s="479">
        <v>299.976</v>
      </c>
      <c r="S78" s="479">
        <v>299.976</v>
      </c>
      <c r="T78" s="479">
        <v>299.976</v>
      </c>
      <c r="U78" s="479">
        <v>299.97683333333333</v>
      </c>
      <c r="V78" s="479">
        <v>299.97766666666666</v>
      </c>
      <c r="W78" s="479">
        <v>299.9785</v>
      </c>
      <c r="X78" s="479">
        <v>299.9785</v>
      </c>
      <c r="Y78" s="479">
        <v>299.97933333333333</v>
      </c>
      <c r="Z78" s="479">
        <v>299.98099999999999</v>
      </c>
      <c r="AA78" s="479">
        <v>299.98099999999999</v>
      </c>
      <c r="AB78" s="479">
        <v>299.98266666666666</v>
      </c>
      <c r="AC78" s="479">
        <v>299.98266666666666</v>
      </c>
    </row>
    <row r="79" spans="1:29" ht="12" customHeight="1" x14ac:dyDescent="0.25">
      <c r="A79" s="591" t="s">
        <v>98</v>
      </c>
      <c r="B79" s="605" t="s">
        <v>291</v>
      </c>
      <c r="C79" s="11">
        <v>3600</v>
      </c>
      <c r="D79" s="22" t="s">
        <v>134</v>
      </c>
      <c r="E79" s="21">
        <v>8110.2529000000004</v>
      </c>
      <c r="F79" s="479">
        <v>8110.3806777777781</v>
      </c>
      <c r="G79" s="479">
        <v>8110.4973444444449</v>
      </c>
      <c r="H79" s="479">
        <v>8110.6056777777785</v>
      </c>
      <c r="I79" s="479">
        <v>8110.7112333333343</v>
      </c>
      <c r="J79" s="479">
        <v>8110.8112333333347</v>
      </c>
      <c r="K79" s="479">
        <v>8110.9167888888906</v>
      </c>
      <c r="L79" s="479">
        <v>8111.0529000000015</v>
      </c>
      <c r="M79" s="479">
        <v>8111.2029000000011</v>
      </c>
      <c r="N79" s="479">
        <v>8111.3612333333349</v>
      </c>
      <c r="O79" s="479">
        <v>8111.5195666666687</v>
      </c>
      <c r="P79" s="479">
        <v>8111.6862333333356</v>
      </c>
      <c r="Q79" s="479">
        <v>8111.8584555555581</v>
      </c>
      <c r="R79" s="479">
        <v>8112.0223444444473</v>
      </c>
      <c r="S79" s="479">
        <v>8112.1862333333365</v>
      </c>
      <c r="T79" s="479">
        <v>8112.3556777777812</v>
      </c>
      <c r="U79" s="479">
        <v>8112.5279000000037</v>
      </c>
      <c r="V79" s="479">
        <v>8112.7029000000039</v>
      </c>
      <c r="W79" s="479">
        <v>8112.889011111115</v>
      </c>
      <c r="X79" s="479">
        <v>8113.0779000000039</v>
      </c>
      <c r="Y79" s="479">
        <v>8113.2667888888927</v>
      </c>
      <c r="Z79" s="479">
        <v>8113.4584555555593</v>
      </c>
      <c r="AA79" s="479">
        <v>8113.6556777777814</v>
      </c>
      <c r="AB79" s="479">
        <v>8113.8334555555593</v>
      </c>
      <c r="AC79" s="479">
        <v>8113.983455555559</v>
      </c>
    </row>
    <row r="80" spans="1:29" s="157" customFormat="1" ht="12" customHeight="1" x14ac:dyDescent="0.25">
      <c r="A80" s="592"/>
      <c r="B80" s="606"/>
      <c r="C80" s="11">
        <v>3600</v>
      </c>
      <c r="D80" s="22" t="s">
        <v>135</v>
      </c>
      <c r="E80" s="21">
        <v>86.326999999999998</v>
      </c>
      <c r="F80" s="479">
        <v>86.327555555555548</v>
      </c>
      <c r="G80" s="479">
        <v>86.328944444444431</v>
      </c>
      <c r="H80" s="479">
        <v>86.330333333333314</v>
      </c>
      <c r="I80" s="479">
        <v>86.330611111111097</v>
      </c>
      <c r="J80" s="479">
        <v>86.330611111111097</v>
      </c>
      <c r="K80" s="479">
        <v>86.330611111111097</v>
      </c>
      <c r="L80" s="479">
        <v>86.330611111111097</v>
      </c>
      <c r="M80" s="479">
        <v>86.331444444444429</v>
      </c>
      <c r="N80" s="479">
        <v>86.341444444444434</v>
      </c>
      <c r="O80" s="479">
        <v>86.34644444444443</v>
      </c>
      <c r="P80" s="479">
        <v>86.353944444444423</v>
      </c>
      <c r="Q80" s="479">
        <v>86.360888888888866</v>
      </c>
      <c r="R80" s="479">
        <v>86.361444444444416</v>
      </c>
      <c r="S80" s="479">
        <v>86.365611111111079</v>
      </c>
      <c r="T80" s="479">
        <v>86.37505555555552</v>
      </c>
      <c r="U80" s="479">
        <v>86.38172222222218</v>
      </c>
      <c r="V80" s="479">
        <v>86.386444444444408</v>
      </c>
      <c r="W80" s="479">
        <v>86.387555555555522</v>
      </c>
      <c r="X80" s="479">
        <v>86.388666666666637</v>
      </c>
      <c r="Y80" s="479">
        <v>86.388944444444419</v>
      </c>
      <c r="Z80" s="479">
        <v>86.389222222222202</v>
      </c>
      <c r="AA80" s="479">
        <v>86.390611111111085</v>
      </c>
      <c r="AB80" s="479">
        <v>86.390611111111085</v>
      </c>
      <c r="AC80" s="479">
        <v>86.390888888888867</v>
      </c>
    </row>
    <row r="81" spans="1:29" ht="12" customHeight="1" x14ac:dyDescent="0.25">
      <c r="A81" s="591" t="s">
        <v>99</v>
      </c>
      <c r="B81" s="605" t="s">
        <v>295</v>
      </c>
      <c r="C81" s="11">
        <v>960</v>
      </c>
      <c r="D81" s="22" t="s">
        <v>134</v>
      </c>
      <c r="E81" s="21">
        <v>1994.567</v>
      </c>
      <c r="F81" s="479">
        <v>1994.570125</v>
      </c>
      <c r="G81" s="479">
        <v>1994.5732499999999</v>
      </c>
      <c r="H81" s="479">
        <v>1994.5763749999999</v>
      </c>
      <c r="I81" s="479">
        <v>1994.5794999999998</v>
      </c>
      <c r="J81" s="479">
        <v>1994.5826249999998</v>
      </c>
      <c r="K81" s="479">
        <v>1994.5857499999997</v>
      </c>
      <c r="L81" s="479">
        <v>1994.5899166666663</v>
      </c>
      <c r="M81" s="479">
        <v>1994.6055416666663</v>
      </c>
      <c r="N81" s="479">
        <v>1994.6294999999998</v>
      </c>
      <c r="O81" s="479">
        <v>1994.6565833333332</v>
      </c>
      <c r="P81" s="479">
        <v>1994.6899166666665</v>
      </c>
      <c r="Q81" s="479">
        <v>1994.7274166666664</v>
      </c>
      <c r="R81" s="479">
        <v>1994.762833333333</v>
      </c>
      <c r="S81" s="479">
        <v>1994.7982499999996</v>
      </c>
      <c r="T81" s="479">
        <v>1994.8336666666662</v>
      </c>
      <c r="U81" s="479">
        <v>1994.8690833333328</v>
      </c>
      <c r="V81" s="479">
        <v>1994.9055416666661</v>
      </c>
      <c r="W81" s="479">
        <v>1994.9347083333328</v>
      </c>
      <c r="X81" s="479">
        <v>1994.955541666666</v>
      </c>
      <c r="Y81" s="479">
        <v>1994.971166666666</v>
      </c>
      <c r="Z81" s="479">
        <v>1994.9753333333326</v>
      </c>
      <c r="AA81" s="479">
        <v>1994.9794999999992</v>
      </c>
      <c r="AB81" s="479">
        <v>1994.9826249999992</v>
      </c>
      <c r="AC81" s="479">
        <v>1994.9857499999991</v>
      </c>
    </row>
    <row r="82" spans="1:29" ht="12" customHeight="1" x14ac:dyDescent="0.25">
      <c r="A82" s="592"/>
      <c r="B82" s="606"/>
      <c r="C82" s="11">
        <v>960</v>
      </c>
      <c r="D82" s="22" t="s">
        <v>135</v>
      </c>
      <c r="E82" s="21">
        <v>700.08500000000004</v>
      </c>
      <c r="F82" s="479">
        <v>700.08916666666676</v>
      </c>
      <c r="G82" s="479">
        <v>700.09333333333348</v>
      </c>
      <c r="H82" s="479">
        <v>700.0975000000002</v>
      </c>
      <c r="I82" s="479">
        <v>700.10166666666692</v>
      </c>
      <c r="J82" s="479">
        <v>700.10583333333363</v>
      </c>
      <c r="K82" s="479">
        <v>700.11000000000035</v>
      </c>
      <c r="L82" s="479">
        <v>700.11416666666707</v>
      </c>
      <c r="M82" s="479">
        <v>700.1204166666671</v>
      </c>
      <c r="N82" s="479">
        <v>700.13187500000038</v>
      </c>
      <c r="O82" s="479">
        <v>700.14541666666707</v>
      </c>
      <c r="P82" s="479">
        <v>700.16312500000038</v>
      </c>
      <c r="Q82" s="479">
        <v>700.1829166666671</v>
      </c>
      <c r="R82" s="479">
        <v>700.20166666666705</v>
      </c>
      <c r="S82" s="479">
        <v>700.22041666666701</v>
      </c>
      <c r="T82" s="479">
        <v>700.23812500000031</v>
      </c>
      <c r="U82" s="479">
        <v>700.25583333333361</v>
      </c>
      <c r="V82" s="479">
        <v>700.27562500000033</v>
      </c>
      <c r="W82" s="479">
        <v>700.29437500000029</v>
      </c>
      <c r="X82" s="479">
        <v>700.30687500000033</v>
      </c>
      <c r="Y82" s="479">
        <v>700.31625000000031</v>
      </c>
      <c r="Z82" s="479">
        <v>700.31937500000026</v>
      </c>
      <c r="AA82" s="479">
        <v>700.32250000000022</v>
      </c>
      <c r="AB82" s="479">
        <v>700.32666666666694</v>
      </c>
      <c r="AC82" s="479">
        <v>700.32979166666689</v>
      </c>
    </row>
    <row r="83" spans="1:29" s="159" customFormat="1" ht="12" customHeight="1" x14ac:dyDescent="0.25">
      <c r="A83" s="591" t="s">
        <v>112</v>
      </c>
      <c r="B83" s="605" t="s">
        <v>66</v>
      </c>
      <c r="C83" s="11">
        <v>18000</v>
      </c>
      <c r="D83" s="22" t="s">
        <v>134</v>
      </c>
      <c r="E83" s="21">
        <v>219.74800000000002</v>
      </c>
      <c r="F83" s="479">
        <v>219.92172222222223</v>
      </c>
      <c r="G83" s="479">
        <v>219.97383333333335</v>
      </c>
      <c r="H83" s="479">
        <v>220.13105555555558</v>
      </c>
      <c r="I83" s="479">
        <v>220.22283333333334</v>
      </c>
      <c r="J83" s="479">
        <v>220.33105555555557</v>
      </c>
      <c r="K83" s="479">
        <v>220.4702777777778</v>
      </c>
      <c r="L83" s="479">
        <v>220.51177777777781</v>
      </c>
      <c r="M83" s="479">
        <v>220.6731666666667</v>
      </c>
      <c r="N83" s="479">
        <v>220.73427777777781</v>
      </c>
      <c r="O83" s="479">
        <v>220.73427777777781</v>
      </c>
      <c r="P83" s="479">
        <v>220.73427777777781</v>
      </c>
      <c r="Q83" s="479">
        <v>220.73427777777781</v>
      </c>
      <c r="R83" s="479">
        <v>220.73427777777781</v>
      </c>
      <c r="S83" s="479">
        <v>220.73427777777781</v>
      </c>
      <c r="T83" s="479">
        <v>220.73427777777781</v>
      </c>
      <c r="U83" s="479">
        <v>220.73427777777781</v>
      </c>
      <c r="V83" s="479">
        <v>220.73427777777781</v>
      </c>
      <c r="W83" s="479">
        <v>220.73427777777781</v>
      </c>
      <c r="X83" s="479">
        <v>220.73427777777781</v>
      </c>
      <c r="Y83" s="479">
        <v>220.73427777777781</v>
      </c>
      <c r="Z83" s="479">
        <v>220.73427777777781</v>
      </c>
      <c r="AA83" s="479">
        <v>220.89416666666671</v>
      </c>
      <c r="AB83" s="479">
        <v>221.02438888888892</v>
      </c>
      <c r="AC83" s="479">
        <v>221.07938888888893</v>
      </c>
    </row>
    <row r="84" spans="1:29" s="160" customFormat="1" ht="12" customHeight="1" x14ac:dyDescent="0.25">
      <c r="A84" s="592"/>
      <c r="B84" s="606"/>
      <c r="C84" s="11">
        <v>18000</v>
      </c>
      <c r="D84" s="22" t="s">
        <v>135</v>
      </c>
      <c r="E84" s="21">
        <v>166.73099999999999</v>
      </c>
      <c r="F84" s="479">
        <v>166.84100000000001</v>
      </c>
      <c r="G84" s="479">
        <v>166.88550000000001</v>
      </c>
      <c r="H84" s="479">
        <v>166.98377777777779</v>
      </c>
      <c r="I84" s="479">
        <v>167.03966666666668</v>
      </c>
      <c r="J84" s="479">
        <v>167.13177777777778</v>
      </c>
      <c r="K84" s="479">
        <v>167.21816666666666</v>
      </c>
      <c r="L84" s="479">
        <v>167.25566666666666</v>
      </c>
      <c r="M84" s="479">
        <v>167.35277777777776</v>
      </c>
      <c r="N84" s="479">
        <v>167.38905555555553</v>
      </c>
      <c r="O84" s="479">
        <v>167.38905555555553</v>
      </c>
      <c r="P84" s="479">
        <v>167.38905555555553</v>
      </c>
      <c r="Q84" s="479">
        <v>167.38905555555553</v>
      </c>
      <c r="R84" s="479">
        <v>167.38905555555553</v>
      </c>
      <c r="S84" s="479">
        <v>167.38905555555553</v>
      </c>
      <c r="T84" s="479">
        <v>167.38905555555553</v>
      </c>
      <c r="U84" s="479">
        <v>167.38905555555553</v>
      </c>
      <c r="V84" s="479">
        <v>167.38905555555553</v>
      </c>
      <c r="W84" s="479">
        <v>167.38905555555553</v>
      </c>
      <c r="X84" s="479">
        <v>167.38905555555553</v>
      </c>
      <c r="Y84" s="479">
        <v>167.38905555555553</v>
      </c>
      <c r="Z84" s="479">
        <v>167.38905555555553</v>
      </c>
      <c r="AA84" s="479">
        <v>167.51816666666664</v>
      </c>
      <c r="AB84" s="479">
        <v>167.61394444444443</v>
      </c>
      <c r="AC84" s="479">
        <v>167.66905555555553</v>
      </c>
    </row>
    <row r="85" spans="1:29" ht="12" customHeight="1" x14ac:dyDescent="0.25">
      <c r="A85" s="591" t="s">
        <v>101</v>
      </c>
      <c r="B85" s="605" t="s">
        <v>146</v>
      </c>
      <c r="C85" s="11">
        <v>2400</v>
      </c>
      <c r="D85" s="22" t="s">
        <v>134</v>
      </c>
      <c r="E85" s="21">
        <v>7321.3428000000004</v>
      </c>
      <c r="F85" s="479">
        <v>7321.8219666666673</v>
      </c>
      <c r="G85" s="479">
        <v>7322.2386333333343</v>
      </c>
      <c r="H85" s="479">
        <v>7322.6094666666677</v>
      </c>
      <c r="I85" s="479">
        <v>7322.9511333333339</v>
      </c>
      <c r="J85" s="479">
        <v>7323.2761333333337</v>
      </c>
      <c r="K85" s="479">
        <v>7323.5844666666671</v>
      </c>
      <c r="L85" s="479">
        <v>7323.9011333333337</v>
      </c>
      <c r="M85" s="479">
        <v>7324.2636333333339</v>
      </c>
      <c r="N85" s="479">
        <v>7324.6844666666675</v>
      </c>
      <c r="O85" s="479">
        <v>7325.1511333333337</v>
      </c>
      <c r="P85" s="479">
        <v>7325.6469666666671</v>
      </c>
      <c r="Q85" s="479">
        <v>7326.1511333333337</v>
      </c>
      <c r="R85" s="479">
        <v>7326.6428000000005</v>
      </c>
      <c r="S85" s="479">
        <v>7327.1261333333341</v>
      </c>
      <c r="T85" s="479">
        <v>7327.6178000000009</v>
      </c>
      <c r="U85" s="479">
        <v>7328.1094666666677</v>
      </c>
      <c r="V85" s="479">
        <v>7328.5969666666679</v>
      </c>
      <c r="W85" s="479">
        <v>7329.1094666666677</v>
      </c>
      <c r="X85" s="479">
        <v>7329.6386333333339</v>
      </c>
      <c r="Y85" s="479">
        <v>7330.1803000000009</v>
      </c>
      <c r="Z85" s="479">
        <v>7330.7178000000013</v>
      </c>
      <c r="AA85" s="479">
        <v>7331.2803000000013</v>
      </c>
      <c r="AB85" s="479">
        <v>7331.8594666666677</v>
      </c>
      <c r="AC85" s="479">
        <v>7332.4053000000013</v>
      </c>
    </row>
    <row r="86" spans="1:29" s="157" customFormat="1" ht="12" customHeight="1" x14ac:dyDescent="0.25">
      <c r="A86" s="592"/>
      <c r="B86" s="606"/>
      <c r="C86" s="11">
        <v>2400</v>
      </c>
      <c r="D86" s="22" t="s">
        <v>135</v>
      </c>
      <c r="E86" s="21">
        <v>390.238</v>
      </c>
      <c r="F86" s="479">
        <v>390.238</v>
      </c>
      <c r="G86" s="479">
        <v>390.238</v>
      </c>
      <c r="H86" s="479">
        <v>390.238</v>
      </c>
      <c r="I86" s="479">
        <v>390.238</v>
      </c>
      <c r="J86" s="479">
        <v>390.238</v>
      </c>
      <c r="K86" s="479">
        <v>390.238</v>
      </c>
      <c r="L86" s="479">
        <v>390.238</v>
      </c>
      <c r="M86" s="479">
        <v>390.238</v>
      </c>
      <c r="N86" s="479">
        <v>390.238</v>
      </c>
      <c r="O86" s="479">
        <v>390.23808333333335</v>
      </c>
      <c r="P86" s="479">
        <v>390.2381666666667</v>
      </c>
      <c r="Q86" s="479">
        <v>390.23825000000005</v>
      </c>
      <c r="R86" s="479">
        <v>390.23825000000005</v>
      </c>
      <c r="S86" s="479">
        <v>390.23825000000005</v>
      </c>
      <c r="T86" s="479">
        <v>390.23825000000005</v>
      </c>
      <c r="U86" s="479">
        <v>390.23825000000005</v>
      </c>
      <c r="V86" s="479">
        <v>390.23825000000005</v>
      </c>
      <c r="W86" s="479">
        <v>390.23825000000005</v>
      </c>
      <c r="X86" s="479">
        <v>390.23825000000005</v>
      </c>
      <c r="Y86" s="479">
        <v>390.23825000000005</v>
      </c>
      <c r="Z86" s="479">
        <v>390.23825000000005</v>
      </c>
      <c r="AA86" s="479">
        <v>390.23825000000005</v>
      </c>
      <c r="AB86" s="479">
        <v>390.23825000000005</v>
      </c>
      <c r="AC86" s="479">
        <v>390.23825000000005</v>
      </c>
    </row>
    <row r="87" spans="1:29" ht="12" customHeight="1" x14ac:dyDescent="0.25">
      <c r="A87" s="591" t="s">
        <v>113</v>
      </c>
      <c r="B87" s="605" t="str">
        <f>B75</f>
        <v>ООО "Воронежпромлит"</v>
      </c>
      <c r="C87" s="11">
        <v>18000</v>
      </c>
      <c r="D87" s="22" t="s">
        <v>134</v>
      </c>
      <c r="E87" s="21">
        <v>305.58199999999999</v>
      </c>
      <c r="F87" s="479">
        <v>305.58199999999999</v>
      </c>
      <c r="G87" s="479">
        <v>305.58199999999999</v>
      </c>
      <c r="H87" s="479">
        <v>305.58199999999999</v>
      </c>
      <c r="I87" s="479">
        <v>305.58199999999999</v>
      </c>
      <c r="J87" s="479">
        <v>305.58199999999999</v>
      </c>
      <c r="K87" s="479">
        <v>305.58199999999999</v>
      </c>
      <c r="L87" s="479">
        <v>305.58199999999999</v>
      </c>
      <c r="M87" s="479">
        <v>305.58199999999999</v>
      </c>
      <c r="N87" s="479">
        <v>305.58199999999999</v>
      </c>
      <c r="O87" s="479">
        <v>305.58199999999999</v>
      </c>
      <c r="P87" s="479">
        <v>305.58199999999999</v>
      </c>
      <c r="Q87" s="479">
        <v>305.58199999999999</v>
      </c>
      <c r="R87" s="479">
        <v>305.58199999999999</v>
      </c>
      <c r="S87" s="479">
        <v>305.58199999999999</v>
      </c>
      <c r="T87" s="479">
        <v>305.58199999999999</v>
      </c>
      <c r="U87" s="479">
        <v>305.58199999999999</v>
      </c>
      <c r="V87" s="479">
        <v>305.58199999999999</v>
      </c>
      <c r="W87" s="479">
        <v>305.58199999999999</v>
      </c>
      <c r="X87" s="479">
        <v>305.58199999999999</v>
      </c>
      <c r="Y87" s="479">
        <v>305.58199999999999</v>
      </c>
      <c r="Z87" s="479">
        <v>305.58199999999999</v>
      </c>
      <c r="AA87" s="479">
        <v>305.58199999999999</v>
      </c>
      <c r="AB87" s="479">
        <v>305.58199999999999</v>
      </c>
      <c r="AC87" s="479">
        <v>305.58199999999999</v>
      </c>
    </row>
    <row r="88" spans="1:29" ht="12" customHeight="1" x14ac:dyDescent="0.25">
      <c r="A88" s="592"/>
      <c r="B88" s="606"/>
      <c r="C88" s="11">
        <v>18000</v>
      </c>
      <c r="D88" s="22" t="s">
        <v>135</v>
      </c>
      <c r="E88" s="21">
        <v>239.53300000000002</v>
      </c>
      <c r="F88" s="479">
        <v>239.53300000000002</v>
      </c>
      <c r="G88" s="479">
        <v>239.53300000000002</v>
      </c>
      <c r="H88" s="479">
        <v>239.53300000000002</v>
      </c>
      <c r="I88" s="479">
        <v>239.53300000000002</v>
      </c>
      <c r="J88" s="479">
        <v>239.53300000000002</v>
      </c>
      <c r="K88" s="479">
        <v>239.53300000000002</v>
      </c>
      <c r="L88" s="479">
        <v>239.53300000000002</v>
      </c>
      <c r="M88" s="479">
        <v>239.53300000000002</v>
      </c>
      <c r="N88" s="479">
        <v>239.53300000000002</v>
      </c>
      <c r="O88" s="479">
        <v>239.53300000000002</v>
      </c>
      <c r="P88" s="479">
        <v>239.53300000000002</v>
      </c>
      <c r="Q88" s="479">
        <v>239.53300000000002</v>
      </c>
      <c r="R88" s="479">
        <v>239.53300000000002</v>
      </c>
      <c r="S88" s="479">
        <v>239.53300000000002</v>
      </c>
      <c r="T88" s="479">
        <v>239.53300000000002</v>
      </c>
      <c r="U88" s="479">
        <v>239.53300000000002</v>
      </c>
      <c r="V88" s="479">
        <v>239.53300000000002</v>
      </c>
      <c r="W88" s="479">
        <v>239.53300000000002</v>
      </c>
      <c r="X88" s="479">
        <v>239.53300000000002</v>
      </c>
      <c r="Y88" s="479">
        <v>239.53300000000002</v>
      </c>
      <c r="Z88" s="479">
        <v>239.53300000000002</v>
      </c>
      <c r="AA88" s="479">
        <v>239.53300000000002</v>
      </c>
      <c r="AB88" s="479">
        <v>239.53300000000002</v>
      </c>
      <c r="AC88" s="479">
        <v>239.53300000000002</v>
      </c>
    </row>
    <row r="89" spans="1:29" s="157" customFormat="1" ht="12" customHeight="1" x14ac:dyDescent="0.25">
      <c r="A89" s="591" t="s">
        <v>102</v>
      </c>
      <c r="B89" s="605" t="s">
        <v>103</v>
      </c>
      <c r="C89" s="11">
        <v>1200</v>
      </c>
      <c r="D89" s="22" t="s">
        <v>134</v>
      </c>
      <c r="E89" s="21">
        <v>2457.6130000000003</v>
      </c>
      <c r="F89" s="479">
        <v>2457.6155000000003</v>
      </c>
      <c r="G89" s="479">
        <v>2457.6180000000004</v>
      </c>
      <c r="H89" s="479">
        <v>2457.6205000000004</v>
      </c>
      <c r="I89" s="479">
        <v>2457.6230000000005</v>
      </c>
      <c r="J89" s="479">
        <v>2457.6255000000006</v>
      </c>
      <c r="K89" s="479">
        <v>2457.6280000000006</v>
      </c>
      <c r="L89" s="479">
        <v>2457.646333333334</v>
      </c>
      <c r="M89" s="479">
        <v>2457.8146666666676</v>
      </c>
      <c r="N89" s="479">
        <v>2457.9463333333342</v>
      </c>
      <c r="O89" s="479">
        <v>2458.0680000000007</v>
      </c>
      <c r="P89" s="479">
        <v>2458.1705000000006</v>
      </c>
      <c r="Q89" s="479">
        <v>2458.2613333333338</v>
      </c>
      <c r="R89" s="479">
        <v>2458.349666666667</v>
      </c>
      <c r="S89" s="479">
        <v>2458.4296666666669</v>
      </c>
      <c r="T89" s="479">
        <v>2458.5163333333335</v>
      </c>
      <c r="U89" s="479">
        <v>2458.5963333333334</v>
      </c>
      <c r="V89" s="479">
        <v>2458.6488333333332</v>
      </c>
      <c r="W89" s="479">
        <v>2458.6871666666666</v>
      </c>
      <c r="X89" s="479">
        <v>2458.7063333333331</v>
      </c>
      <c r="Y89" s="479">
        <v>2458.7096666666666</v>
      </c>
      <c r="Z89" s="479">
        <v>2458.7121666666667</v>
      </c>
      <c r="AA89" s="479">
        <v>2458.7146666666667</v>
      </c>
      <c r="AB89" s="479">
        <v>2458.7171666666668</v>
      </c>
      <c r="AC89" s="479">
        <v>2458.7196666666669</v>
      </c>
    </row>
    <row r="90" spans="1:29" ht="12" customHeight="1" x14ac:dyDescent="0.25">
      <c r="A90" s="592"/>
      <c r="B90" s="606"/>
      <c r="C90" s="11">
        <v>1200</v>
      </c>
      <c r="D90" s="22" t="s">
        <v>135</v>
      </c>
      <c r="E90" s="21">
        <v>518.68100000000004</v>
      </c>
      <c r="F90" s="479">
        <v>518.6876666666667</v>
      </c>
      <c r="G90" s="479">
        <v>518.69350000000009</v>
      </c>
      <c r="H90" s="479">
        <v>518.70100000000014</v>
      </c>
      <c r="I90" s="479">
        <v>518.70683333333352</v>
      </c>
      <c r="J90" s="479">
        <v>518.71433333333357</v>
      </c>
      <c r="K90" s="479">
        <v>518.71933333333357</v>
      </c>
      <c r="L90" s="479">
        <v>518.72433333333356</v>
      </c>
      <c r="M90" s="479">
        <v>518.73933333333355</v>
      </c>
      <c r="N90" s="479">
        <v>518.77100000000019</v>
      </c>
      <c r="O90" s="479">
        <v>518.80683333333354</v>
      </c>
      <c r="P90" s="479">
        <v>518.84350000000018</v>
      </c>
      <c r="Q90" s="479">
        <v>518.87933333333353</v>
      </c>
      <c r="R90" s="479">
        <v>518.91683333333356</v>
      </c>
      <c r="S90" s="479">
        <v>518.95183333333352</v>
      </c>
      <c r="T90" s="479">
        <v>518.98850000000016</v>
      </c>
      <c r="U90" s="479">
        <v>519.02516666666679</v>
      </c>
      <c r="V90" s="479">
        <v>519.05766666666682</v>
      </c>
      <c r="W90" s="479">
        <v>519.08766666666679</v>
      </c>
      <c r="X90" s="479">
        <v>519.10600000000011</v>
      </c>
      <c r="Y90" s="479">
        <v>519.1110000000001</v>
      </c>
      <c r="Z90" s="479">
        <v>519.11516666666682</v>
      </c>
      <c r="AA90" s="479">
        <v>519.12016666666682</v>
      </c>
      <c r="AB90" s="479">
        <v>519.1260000000002</v>
      </c>
      <c r="AC90" s="479">
        <v>519.1310000000002</v>
      </c>
    </row>
    <row r="91" spans="1:29" ht="12" customHeight="1" x14ac:dyDescent="0.25">
      <c r="A91" s="591" t="s">
        <v>104</v>
      </c>
      <c r="B91" s="605" t="str">
        <f>B77</f>
        <v>ООО "ИП "К.И.Т."</v>
      </c>
      <c r="C91" s="11">
        <v>1200</v>
      </c>
      <c r="D91" s="22" t="s">
        <v>134</v>
      </c>
      <c r="E91" s="21">
        <v>6431.2109</v>
      </c>
      <c r="F91" s="479">
        <v>6431.2942333333331</v>
      </c>
      <c r="G91" s="479">
        <v>6431.3692333333329</v>
      </c>
      <c r="H91" s="479">
        <v>6431.4358999999995</v>
      </c>
      <c r="I91" s="479">
        <v>6431.4942333333329</v>
      </c>
      <c r="J91" s="479">
        <v>6431.5525666666663</v>
      </c>
      <c r="K91" s="479">
        <v>6431.6192333333329</v>
      </c>
      <c r="L91" s="479">
        <v>6431.7025666666659</v>
      </c>
      <c r="M91" s="479">
        <v>6431.7942333333322</v>
      </c>
      <c r="N91" s="479">
        <v>6431.8858999999984</v>
      </c>
      <c r="O91" s="479">
        <v>6431.9858999999988</v>
      </c>
      <c r="P91" s="479">
        <v>6432.0858999999991</v>
      </c>
      <c r="Q91" s="479">
        <v>6432.1858999999995</v>
      </c>
      <c r="R91" s="479">
        <v>6432.2942333333331</v>
      </c>
      <c r="S91" s="479">
        <v>6432.4025666666666</v>
      </c>
      <c r="T91" s="479">
        <v>6432.5192333333334</v>
      </c>
      <c r="U91" s="479">
        <v>6432.627566666667</v>
      </c>
      <c r="V91" s="479">
        <v>6432.7442333333338</v>
      </c>
      <c r="W91" s="479">
        <v>6432.8692333333338</v>
      </c>
      <c r="X91" s="479">
        <v>6433.0109000000002</v>
      </c>
      <c r="Y91" s="479">
        <v>6433.1608999999999</v>
      </c>
      <c r="Z91" s="479">
        <v>6433.3108999999995</v>
      </c>
      <c r="AA91" s="479">
        <v>6433.4608999999991</v>
      </c>
      <c r="AB91" s="479">
        <v>6433.5942333333323</v>
      </c>
      <c r="AC91" s="479">
        <v>6433.6942333333327</v>
      </c>
    </row>
    <row r="92" spans="1:29" s="157" customFormat="1" ht="12" customHeight="1" x14ac:dyDescent="0.25">
      <c r="A92" s="592"/>
      <c r="B92" s="606"/>
      <c r="C92" s="11">
        <v>1200</v>
      </c>
      <c r="D92" s="22" t="s">
        <v>135</v>
      </c>
      <c r="E92" s="21">
        <v>226.84800000000001</v>
      </c>
      <c r="F92" s="479">
        <v>226.85383333333334</v>
      </c>
      <c r="G92" s="479">
        <v>226.85883333333334</v>
      </c>
      <c r="H92" s="479">
        <v>226.86466666666666</v>
      </c>
      <c r="I92" s="479">
        <v>226.86966666666666</v>
      </c>
      <c r="J92" s="479">
        <v>226.87216666666666</v>
      </c>
      <c r="K92" s="479">
        <v>226.87466666666666</v>
      </c>
      <c r="L92" s="479">
        <v>226.87633333333332</v>
      </c>
      <c r="M92" s="479">
        <v>226.87716666666665</v>
      </c>
      <c r="N92" s="479">
        <v>226.87716666666665</v>
      </c>
      <c r="O92" s="479">
        <v>226.87799999999999</v>
      </c>
      <c r="P92" s="479">
        <v>226.87799999999999</v>
      </c>
      <c r="Q92" s="479">
        <v>226.87883333333332</v>
      </c>
      <c r="R92" s="479">
        <v>226.87966666666665</v>
      </c>
      <c r="S92" s="479">
        <v>226.88049999999998</v>
      </c>
      <c r="T92" s="479">
        <v>226.88133333333332</v>
      </c>
      <c r="U92" s="479">
        <v>226.88299999999998</v>
      </c>
      <c r="V92" s="479">
        <v>226.88466666666665</v>
      </c>
      <c r="W92" s="479">
        <v>226.88716666666664</v>
      </c>
      <c r="X92" s="479">
        <v>226.88966666666664</v>
      </c>
      <c r="Y92" s="479">
        <v>226.8938333333333</v>
      </c>
      <c r="Z92" s="479">
        <v>226.89466666666664</v>
      </c>
      <c r="AA92" s="479">
        <v>226.89799999999997</v>
      </c>
      <c r="AB92" s="479">
        <v>226.90049999999997</v>
      </c>
      <c r="AC92" s="479">
        <v>226.9013333333333</v>
      </c>
    </row>
    <row r="93" spans="1:29" ht="12" customHeight="1" x14ac:dyDescent="0.25">
      <c r="A93" s="591" t="s">
        <v>147</v>
      </c>
      <c r="B93" s="605" t="s">
        <v>296</v>
      </c>
      <c r="C93" s="11">
        <v>1200</v>
      </c>
      <c r="D93" s="22" t="s">
        <v>134</v>
      </c>
      <c r="E93" s="21">
        <v>11072.179700000001</v>
      </c>
      <c r="F93" s="479">
        <v>11072.396366666668</v>
      </c>
      <c r="G93" s="479">
        <v>11072.596366666668</v>
      </c>
      <c r="H93" s="479">
        <v>11072.788033333336</v>
      </c>
      <c r="I93" s="479">
        <v>11072.988033333337</v>
      </c>
      <c r="J93" s="479">
        <v>11073.179700000004</v>
      </c>
      <c r="K93" s="479">
        <v>11073.22136666667</v>
      </c>
      <c r="L93" s="479">
        <v>11073.296366666671</v>
      </c>
      <c r="M93" s="479">
        <v>11073.479700000004</v>
      </c>
      <c r="N93" s="479">
        <v>11073.679700000004</v>
      </c>
      <c r="O93" s="479">
        <v>11073.879700000005</v>
      </c>
      <c r="P93" s="479">
        <v>11074.079700000006</v>
      </c>
      <c r="Q93" s="479">
        <v>11074.279700000006</v>
      </c>
      <c r="R93" s="479">
        <v>11074.471366666674</v>
      </c>
      <c r="S93" s="479">
        <v>11074.671366666675</v>
      </c>
      <c r="T93" s="479">
        <v>11074.871366666675</v>
      </c>
      <c r="U93" s="479">
        <v>11075.071366666676</v>
      </c>
      <c r="V93" s="479">
        <v>11075.271366666677</v>
      </c>
      <c r="W93" s="479">
        <v>11075.471366666678</v>
      </c>
      <c r="X93" s="479">
        <v>11075.604700000011</v>
      </c>
      <c r="Y93" s="479">
        <v>11075.763033333344</v>
      </c>
      <c r="Z93" s="479">
        <v>11075.963033333344</v>
      </c>
      <c r="AA93" s="479">
        <v>11076.163033333345</v>
      </c>
      <c r="AB93" s="479">
        <v>11076.363033333346</v>
      </c>
      <c r="AC93" s="479">
        <v>11076.554700000013</v>
      </c>
    </row>
    <row r="94" spans="1:29" ht="12" customHeight="1" x14ac:dyDescent="0.25">
      <c r="A94" s="592"/>
      <c r="B94" s="606"/>
      <c r="C94" s="11">
        <v>1200</v>
      </c>
      <c r="D94" s="22" t="s">
        <v>135</v>
      </c>
      <c r="E94" s="21">
        <v>1915.3680000000002</v>
      </c>
      <c r="F94" s="479">
        <v>1915.4088333333334</v>
      </c>
      <c r="G94" s="479">
        <v>1915.4488333333334</v>
      </c>
      <c r="H94" s="479">
        <v>1915.4880000000001</v>
      </c>
      <c r="I94" s="479">
        <v>1915.528</v>
      </c>
      <c r="J94" s="479">
        <v>1915.5638333333334</v>
      </c>
      <c r="K94" s="479">
        <v>1915.5855000000001</v>
      </c>
      <c r="L94" s="479">
        <v>1915.6096666666667</v>
      </c>
      <c r="M94" s="479">
        <v>1915.6438333333333</v>
      </c>
      <c r="N94" s="479">
        <v>1915.6813333333332</v>
      </c>
      <c r="O94" s="479">
        <v>1915.7188333333331</v>
      </c>
      <c r="P94" s="479">
        <v>1915.756333333333</v>
      </c>
      <c r="Q94" s="479">
        <v>1915.7938333333329</v>
      </c>
      <c r="R94" s="479">
        <v>1915.8304999999996</v>
      </c>
      <c r="S94" s="479">
        <v>1915.8671666666662</v>
      </c>
      <c r="T94" s="479">
        <v>1915.9046666666661</v>
      </c>
      <c r="U94" s="479">
        <v>1915.942166666666</v>
      </c>
      <c r="V94" s="479">
        <v>1915.9796666666659</v>
      </c>
      <c r="W94" s="479">
        <v>1916.0163333333326</v>
      </c>
      <c r="X94" s="479">
        <v>1916.0479999999993</v>
      </c>
      <c r="Y94" s="479">
        <v>1916.0796666666661</v>
      </c>
      <c r="Z94" s="479">
        <v>1916.1146666666662</v>
      </c>
      <c r="AA94" s="479">
        <v>1916.1513333333328</v>
      </c>
      <c r="AB94" s="479">
        <v>1916.1904999999995</v>
      </c>
      <c r="AC94" s="479">
        <v>1916.2246666666661</v>
      </c>
    </row>
    <row r="95" spans="1:29" s="157" customFormat="1" ht="12" customHeight="1" x14ac:dyDescent="0.25">
      <c r="A95" s="591" t="s">
        <v>107</v>
      </c>
      <c r="B95" s="605" t="s">
        <v>297</v>
      </c>
      <c r="C95" s="11">
        <v>1200</v>
      </c>
      <c r="D95" s="22" t="s">
        <v>134</v>
      </c>
      <c r="E95" s="21">
        <v>1390.6960000000001</v>
      </c>
      <c r="F95" s="479">
        <v>1390.8376666666668</v>
      </c>
      <c r="G95" s="479">
        <v>1390.9710000000002</v>
      </c>
      <c r="H95" s="479">
        <v>1391.0876666666668</v>
      </c>
      <c r="I95" s="479">
        <v>1391.2043333333334</v>
      </c>
      <c r="J95" s="479">
        <v>1391.3126666666667</v>
      </c>
      <c r="K95" s="479">
        <v>1391.421</v>
      </c>
      <c r="L95" s="479">
        <v>1391.5543333333335</v>
      </c>
      <c r="M95" s="479">
        <v>1391.7126666666668</v>
      </c>
      <c r="N95" s="479">
        <v>1391.8710000000001</v>
      </c>
      <c r="O95" s="479">
        <v>1392.0543333333335</v>
      </c>
      <c r="P95" s="479">
        <v>1392.2626666666667</v>
      </c>
      <c r="Q95" s="479">
        <v>1392.4960000000001</v>
      </c>
      <c r="R95" s="479">
        <v>1392.7376666666667</v>
      </c>
      <c r="S95" s="479">
        <v>1392.9793333333332</v>
      </c>
      <c r="T95" s="479">
        <v>1393.2209999999998</v>
      </c>
      <c r="U95" s="479">
        <v>1393.4626666666663</v>
      </c>
      <c r="V95" s="479">
        <v>1393.7126666666663</v>
      </c>
      <c r="W95" s="479">
        <v>1393.9626666666663</v>
      </c>
      <c r="X95" s="479">
        <v>1394.229333333333</v>
      </c>
      <c r="Y95" s="479">
        <v>1394.479333333333</v>
      </c>
      <c r="Z95" s="479">
        <v>1394.7459999999996</v>
      </c>
      <c r="AA95" s="479">
        <v>1394.9959999999996</v>
      </c>
      <c r="AB95" s="479">
        <v>1395.2209999999995</v>
      </c>
      <c r="AC95" s="479">
        <v>1395.4043333333329</v>
      </c>
    </row>
    <row r="96" spans="1:29" ht="12" customHeight="1" x14ac:dyDescent="0.25">
      <c r="A96" s="592"/>
      <c r="B96" s="606"/>
      <c r="C96" s="11">
        <v>1200</v>
      </c>
      <c r="D96" s="22" t="s">
        <v>135</v>
      </c>
      <c r="E96" s="21">
        <v>5.5129999999999999</v>
      </c>
      <c r="F96" s="479">
        <v>5.5129999999999999</v>
      </c>
      <c r="G96" s="479">
        <v>5.5129999999999999</v>
      </c>
      <c r="H96" s="479">
        <v>5.5129999999999999</v>
      </c>
      <c r="I96" s="479">
        <v>5.5129999999999999</v>
      </c>
      <c r="J96" s="479">
        <v>5.5129999999999999</v>
      </c>
      <c r="K96" s="479">
        <v>5.5129999999999999</v>
      </c>
      <c r="L96" s="479">
        <v>5.5129999999999999</v>
      </c>
      <c r="M96" s="479">
        <v>5.5129999999999999</v>
      </c>
      <c r="N96" s="479">
        <v>5.5129999999999999</v>
      </c>
      <c r="O96" s="479">
        <v>5.5129999999999999</v>
      </c>
      <c r="P96" s="479">
        <v>5.5129999999999999</v>
      </c>
      <c r="Q96" s="479">
        <v>5.5129999999999999</v>
      </c>
      <c r="R96" s="479">
        <v>5.5129999999999999</v>
      </c>
      <c r="S96" s="479">
        <v>5.5129999999999999</v>
      </c>
      <c r="T96" s="479">
        <v>5.5129999999999999</v>
      </c>
      <c r="U96" s="479">
        <v>5.5129999999999999</v>
      </c>
      <c r="V96" s="479">
        <v>5.5129999999999999</v>
      </c>
      <c r="W96" s="479">
        <v>5.5129999999999999</v>
      </c>
      <c r="X96" s="479">
        <v>5.5129999999999999</v>
      </c>
      <c r="Y96" s="479">
        <v>5.5129999999999999</v>
      </c>
      <c r="Z96" s="479">
        <v>5.5129999999999999</v>
      </c>
      <c r="AA96" s="479">
        <v>5.5129999999999999</v>
      </c>
      <c r="AB96" s="479">
        <v>5.5129999999999999</v>
      </c>
      <c r="AC96" s="479">
        <v>5.5129999999999999</v>
      </c>
    </row>
    <row r="97" spans="1:29" ht="12" customHeight="1" x14ac:dyDescent="0.25">
      <c r="A97" s="591" t="s">
        <v>108</v>
      </c>
      <c r="B97" s="605" t="s">
        <v>298</v>
      </c>
      <c r="C97" s="11">
        <v>7200</v>
      </c>
      <c r="D97" s="22" t="s">
        <v>134</v>
      </c>
      <c r="E97" s="21">
        <v>1873.9250000000002</v>
      </c>
      <c r="F97" s="479">
        <v>1873.9250000000002</v>
      </c>
      <c r="G97" s="479">
        <v>1873.925138888889</v>
      </c>
      <c r="H97" s="479">
        <v>1873.9252777777779</v>
      </c>
      <c r="I97" s="479">
        <v>1873.9254166666667</v>
      </c>
      <c r="J97" s="479">
        <v>1873.9254166666667</v>
      </c>
      <c r="K97" s="479">
        <v>1873.9255555555555</v>
      </c>
      <c r="L97" s="479">
        <v>1873.9256944444444</v>
      </c>
      <c r="M97" s="479">
        <v>1873.9256944444444</v>
      </c>
      <c r="N97" s="479">
        <v>1873.9258333333332</v>
      </c>
      <c r="O97" s="479">
        <v>1873.9259722222221</v>
      </c>
      <c r="P97" s="479">
        <v>1873.9261111111109</v>
      </c>
      <c r="Q97" s="479">
        <v>1873.9261111111109</v>
      </c>
      <c r="R97" s="479">
        <v>1873.9262499999998</v>
      </c>
      <c r="S97" s="479">
        <v>1873.9263888888886</v>
      </c>
      <c r="T97" s="479">
        <v>1873.9263888888886</v>
      </c>
      <c r="U97" s="479">
        <v>1873.9265277777774</v>
      </c>
      <c r="V97" s="479">
        <v>1873.9266666666663</v>
      </c>
      <c r="W97" s="479">
        <v>1873.9268055555551</v>
      </c>
      <c r="X97" s="479">
        <v>1873.9268055555551</v>
      </c>
      <c r="Y97" s="479">
        <v>1873.926944444444</v>
      </c>
      <c r="Z97" s="479">
        <v>1873.9270833333328</v>
      </c>
      <c r="AA97" s="479">
        <v>1873.9270833333328</v>
      </c>
      <c r="AB97" s="479">
        <v>1873.9272222222216</v>
      </c>
      <c r="AC97" s="479">
        <v>1873.9273611111105</v>
      </c>
    </row>
    <row r="98" spans="1:29" ht="12" customHeight="1" x14ac:dyDescent="0.25">
      <c r="A98" s="592"/>
      <c r="B98" s="606"/>
      <c r="C98" s="11">
        <v>7200</v>
      </c>
      <c r="D98" s="22" t="s">
        <v>135</v>
      </c>
      <c r="E98" s="21">
        <v>692.851</v>
      </c>
      <c r="F98" s="479">
        <v>692.851</v>
      </c>
      <c r="G98" s="479">
        <v>692.851</v>
      </c>
      <c r="H98" s="479">
        <v>692.851</v>
      </c>
      <c r="I98" s="479">
        <v>692.851</v>
      </c>
      <c r="J98" s="479">
        <v>692.851</v>
      </c>
      <c r="K98" s="479">
        <v>692.851</v>
      </c>
      <c r="L98" s="479">
        <v>692.851</v>
      </c>
      <c r="M98" s="479">
        <v>692.851</v>
      </c>
      <c r="N98" s="479">
        <v>692.851</v>
      </c>
      <c r="O98" s="479">
        <v>692.851</v>
      </c>
      <c r="P98" s="479">
        <v>692.851</v>
      </c>
      <c r="Q98" s="479">
        <v>692.851</v>
      </c>
      <c r="R98" s="479">
        <v>692.851</v>
      </c>
      <c r="S98" s="479">
        <v>692.851</v>
      </c>
      <c r="T98" s="479">
        <v>692.851</v>
      </c>
      <c r="U98" s="479">
        <v>692.851</v>
      </c>
      <c r="V98" s="479">
        <v>692.851</v>
      </c>
      <c r="W98" s="479">
        <v>692.851</v>
      </c>
      <c r="X98" s="479">
        <v>692.851</v>
      </c>
      <c r="Y98" s="479">
        <v>692.851</v>
      </c>
      <c r="Z98" s="479">
        <v>692.851</v>
      </c>
      <c r="AA98" s="479">
        <v>692.851</v>
      </c>
      <c r="AB98" s="479">
        <v>692.851</v>
      </c>
      <c r="AC98" s="479">
        <v>692.851</v>
      </c>
    </row>
    <row r="99" spans="1:29" ht="12" customHeight="1" x14ac:dyDescent="0.25">
      <c r="A99" s="593" t="s">
        <v>148</v>
      </c>
      <c r="B99" s="605" t="s">
        <v>149</v>
      </c>
      <c r="C99" s="12">
        <v>40</v>
      </c>
      <c r="D99" s="22" t="s">
        <v>134</v>
      </c>
      <c r="E99" s="480">
        <v>8477.9599999999937</v>
      </c>
      <c r="F99" s="479">
        <v>8477.9999999999945</v>
      </c>
      <c r="G99" s="479">
        <v>8478.0299999999952</v>
      </c>
      <c r="H99" s="479">
        <v>8478.0699999999961</v>
      </c>
      <c r="I99" s="479">
        <v>8478.1199999999953</v>
      </c>
      <c r="J99" s="479">
        <v>8478.1599999999962</v>
      </c>
      <c r="K99" s="479">
        <v>8478.1999999999971</v>
      </c>
      <c r="L99" s="479">
        <v>8478.2299999999977</v>
      </c>
      <c r="M99" s="479">
        <v>8478.2699999999986</v>
      </c>
      <c r="N99" s="479">
        <v>8478.31</v>
      </c>
      <c r="O99" s="479">
        <v>8478.35</v>
      </c>
      <c r="P99" s="479">
        <v>8478.39</v>
      </c>
      <c r="Q99" s="479">
        <v>8478.43</v>
      </c>
      <c r="R99" s="479">
        <v>8478.48</v>
      </c>
      <c r="S99" s="479">
        <v>8478.51</v>
      </c>
      <c r="T99" s="479">
        <v>8478.56</v>
      </c>
      <c r="U99" s="479">
        <v>8478.6</v>
      </c>
      <c r="V99" s="479">
        <v>8478.65</v>
      </c>
      <c r="W99" s="479">
        <v>8478.69</v>
      </c>
      <c r="X99" s="479">
        <v>8478.73</v>
      </c>
      <c r="Y99" s="479">
        <v>8478.7800000000007</v>
      </c>
      <c r="Z99" s="479">
        <v>8478.84</v>
      </c>
      <c r="AA99" s="479">
        <v>8478.89</v>
      </c>
      <c r="AB99" s="479">
        <v>8478.94</v>
      </c>
      <c r="AC99" s="479">
        <v>8478.99</v>
      </c>
    </row>
    <row r="100" spans="1:29" ht="12" customHeight="1" x14ac:dyDescent="0.25">
      <c r="A100" s="594"/>
      <c r="B100" s="606"/>
      <c r="C100" s="12">
        <v>40</v>
      </c>
      <c r="D100" s="22" t="s">
        <v>135</v>
      </c>
      <c r="E100" s="102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ht="24.75" customHeight="1" x14ac:dyDescent="0.3">
      <c r="A101" s="167"/>
      <c r="B101" s="14"/>
      <c r="D101" s="23"/>
      <c r="E101" s="482"/>
      <c r="F101" s="17"/>
      <c r="G101" s="17"/>
      <c r="H101" s="17"/>
      <c r="I101" s="17"/>
      <c r="K101" s="17"/>
      <c r="L101" s="17"/>
      <c r="Q101" s="17"/>
      <c r="T101" s="18"/>
      <c r="U101" s="18"/>
      <c r="V101" s="18"/>
      <c r="W101" s="18"/>
      <c r="X101" s="18"/>
      <c r="Y101" s="18"/>
      <c r="Z101" s="18"/>
    </row>
    <row r="102" spans="1:29" ht="26.25" customHeight="1" x14ac:dyDescent="0.3">
      <c r="A102" s="166"/>
      <c r="B102" s="15"/>
      <c r="C102" s="13"/>
      <c r="D102" s="166"/>
      <c r="E102" s="482"/>
      <c r="F102" s="17"/>
      <c r="G102" s="17"/>
      <c r="H102" s="17"/>
      <c r="I102" s="17"/>
      <c r="K102" s="17"/>
      <c r="L102" s="17"/>
      <c r="Q102" s="17"/>
    </row>
    <row r="151" spans="1:29" s="157" customFormat="1" ht="12" customHeight="1" x14ac:dyDescent="0.3">
      <c r="A151" s="164"/>
      <c r="B151" s="485"/>
      <c r="C151" s="481"/>
      <c r="D151" s="164"/>
      <c r="E151" s="484"/>
      <c r="F151" s="483"/>
      <c r="G151" s="483"/>
      <c r="H151" s="483"/>
      <c r="I151" s="483"/>
      <c r="J151" s="483"/>
      <c r="K151" s="483"/>
      <c r="L151" s="483"/>
      <c r="M151" s="483"/>
      <c r="N151" s="483"/>
      <c r="O151" s="483"/>
      <c r="P151" s="483"/>
      <c r="Q151" s="483"/>
      <c r="R151" s="483"/>
      <c r="S151" s="483"/>
      <c r="T151" s="483"/>
      <c r="U151" s="483"/>
      <c r="V151" s="483"/>
      <c r="W151" s="483"/>
      <c r="X151" s="483"/>
      <c r="Y151" s="483"/>
      <c r="Z151" s="483"/>
      <c r="AA151" s="483"/>
      <c r="AB151" s="483"/>
      <c r="AC151" s="483"/>
    </row>
    <row r="152" spans="1:29" s="157" customFormat="1" ht="12" customHeight="1" x14ac:dyDescent="0.3">
      <c r="A152" s="164"/>
      <c r="B152" s="485"/>
      <c r="C152" s="481"/>
      <c r="D152" s="164"/>
      <c r="E152" s="484"/>
      <c r="F152" s="483"/>
      <c r="G152" s="483"/>
      <c r="H152" s="483"/>
      <c r="I152" s="483"/>
      <c r="J152" s="483"/>
      <c r="K152" s="483"/>
      <c r="L152" s="483"/>
      <c r="M152" s="483"/>
      <c r="N152" s="483"/>
      <c r="O152" s="483"/>
      <c r="P152" s="483"/>
      <c r="Q152" s="483"/>
      <c r="R152" s="483"/>
      <c r="S152" s="483"/>
      <c r="T152" s="483"/>
      <c r="U152" s="483"/>
      <c r="V152" s="483"/>
      <c r="W152" s="483"/>
      <c r="X152" s="483"/>
      <c r="Y152" s="483"/>
      <c r="Z152" s="483"/>
      <c r="AA152" s="483"/>
      <c r="AB152" s="483"/>
      <c r="AC152" s="483"/>
    </row>
    <row r="153" spans="1:29" s="458" customFormat="1" ht="12" customHeight="1" x14ac:dyDescent="0.3">
      <c r="A153" s="164"/>
      <c r="B153" s="485"/>
      <c r="C153" s="481"/>
      <c r="D153" s="164"/>
      <c r="E153" s="484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  <c r="T153" s="483"/>
      <c r="U153" s="483"/>
      <c r="V153" s="483"/>
      <c r="W153" s="483"/>
      <c r="X153" s="483"/>
      <c r="Y153" s="483"/>
      <c r="Z153" s="483"/>
      <c r="AA153" s="483"/>
      <c r="AB153" s="483"/>
      <c r="AC153" s="483"/>
    </row>
    <row r="165" spans="1:29" s="390" customFormat="1" ht="12" customHeight="1" x14ac:dyDescent="0.3">
      <c r="A165" s="164"/>
      <c r="B165" s="485"/>
      <c r="C165" s="481"/>
      <c r="D165" s="164"/>
      <c r="E165" s="484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</row>
    <row r="166" spans="1:29" s="167" customFormat="1" ht="12" customHeight="1" x14ac:dyDescent="0.3">
      <c r="A166" s="164"/>
      <c r="B166" s="485"/>
      <c r="C166" s="481"/>
      <c r="D166" s="164"/>
      <c r="E166" s="484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83"/>
      <c r="U166" s="483"/>
      <c r="V166" s="483"/>
      <c r="W166" s="483"/>
      <c r="X166" s="483"/>
      <c r="Y166" s="483"/>
      <c r="Z166" s="483"/>
      <c r="AA166" s="483"/>
      <c r="AB166" s="483"/>
      <c r="AC166" s="483"/>
    </row>
  </sheetData>
  <mergeCells count="102">
    <mergeCell ref="B9:B10"/>
    <mergeCell ref="B11:B12"/>
    <mergeCell ref="B13:B14"/>
    <mergeCell ref="B15:B16"/>
    <mergeCell ref="B17:B18"/>
    <mergeCell ref="B4:B6"/>
    <mergeCell ref="B7:B8"/>
    <mergeCell ref="C4:C6"/>
    <mergeCell ref="E4:AC4"/>
    <mergeCell ref="E5:AC5"/>
    <mergeCell ref="B29:B30"/>
    <mergeCell ref="B31:B32"/>
    <mergeCell ref="B33:B34"/>
    <mergeCell ref="B35:B36"/>
    <mergeCell ref="B37:B38"/>
    <mergeCell ref="B19:B20"/>
    <mergeCell ref="B21:B22"/>
    <mergeCell ref="B23:B24"/>
    <mergeCell ref="B25:B26"/>
    <mergeCell ref="B27:B28"/>
    <mergeCell ref="B63:B64"/>
    <mergeCell ref="B65:B66"/>
    <mergeCell ref="B67:B68"/>
    <mergeCell ref="B49:B50"/>
    <mergeCell ref="B51:B52"/>
    <mergeCell ref="B53:B54"/>
    <mergeCell ref="B55:B56"/>
    <mergeCell ref="B57:B58"/>
    <mergeCell ref="B39:B40"/>
    <mergeCell ref="B43:B44"/>
    <mergeCell ref="B41:B42"/>
    <mergeCell ref="B45:B46"/>
    <mergeCell ref="B47:B48"/>
    <mergeCell ref="A59:A60"/>
    <mergeCell ref="A61:A62"/>
    <mergeCell ref="A63:A64"/>
    <mergeCell ref="A65:A66"/>
    <mergeCell ref="A67:A68"/>
    <mergeCell ref="A69:A70"/>
    <mergeCell ref="B99:B100"/>
    <mergeCell ref="B89:B90"/>
    <mergeCell ref="B91:B92"/>
    <mergeCell ref="B93:B94"/>
    <mergeCell ref="B95:B96"/>
    <mergeCell ref="B97:B98"/>
    <mergeCell ref="B79:B80"/>
    <mergeCell ref="B81:B82"/>
    <mergeCell ref="B83:B84"/>
    <mergeCell ref="B85:B86"/>
    <mergeCell ref="B87:B88"/>
    <mergeCell ref="B69:B70"/>
    <mergeCell ref="B71:B72"/>
    <mergeCell ref="B73:B74"/>
    <mergeCell ref="B75:B76"/>
    <mergeCell ref="B77:B78"/>
    <mergeCell ref="B59:B60"/>
    <mergeCell ref="B61:B62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A53:A54"/>
    <mergeCell ref="A55:A56"/>
    <mergeCell ref="A57:A58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89:A90"/>
    <mergeCell ref="A91:A92"/>
    <mergeCell ref="A93:A94"/>
    <mergeCell ref="A95:A96"/>
    <mergeCell ref="A97:A98"/>
    <mergeCell ref="A99:A100"/>
    <mergeCell ref="A1:AB1"/>
    <mergeCell ref="A2:AB2"/>
    <mergeCell ref="A3:AB3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41:A42"/>
    <mergeCell ref="A43:A44"/>
    <mergeCell ref="A45:A46"/>
    <mergeCell ref="A47:A48"/>
    <mergeCell ref="A49:A50"/>
    <mergeCell ref="A51:A52"/>
  </mergeCells>
  <pageMargins left="0" right="0" top="0.74803149606299213" bottom="0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Протоколы</vt:lpstr>
      <vt:lpstr>суточная вед-ть вводные </vt:lpstr>
      <vt:lpstr>суточная ведомость всех прис.</vt:lpstr>
      <vt:lpstr>нагрузки АЧР</vt:lpstr>
      <vt:lpstr>БСК и СК</vt:lpstr>
      <vt:lpstr>Ведомость показаний приборов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</cp:lastModifiedBy>
  <cp:lastPrinted>2022-12-27T06:51:24Z</cp:lastPrinted>
  <dcterms:created xsi:type="dcterms:W3CDTF">2021-06-18T14:11:50Z</dcterms:created>
  <dcterms:modified xsi:type="dcterms:W3CDTF">2024-01-11T11:04:11Z</dcterms:modified>
</cp:coreProperties>
</file>